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atastore-a\erd$\ERD_REAL_SECTOR_ANALYSIS\003 - Annual Report\AER-2023\Appendix\Sinhala Appendix coordination\"/>
    </mc:Choice>
  </mc:AlternateContent>
  <bookViews>
    <workbookView xWindow="-120" yWindow="-120" windowWidth="29040" windowHeight="15720" tabRatio="956"/>
  </bookViews>
  <sheets>
    <sheet name="පටුන" sheetId="59" r:id="rId1"/>
    <sheet name="1 වැනි සංඛ්‍යා සටහන" sheetId="62" r:id="rId2"/>
    <sheet name="2 වැනි සංඛ්‍යා සටහන" sheetId="63" r:id="rId3"/>
    <sheet name="3 වැනි සංඛ්‍යා සටහන" sheetId="64" r:id="rId4"/>
    <sheet name="4 වැනි සංඛ්‍යා සටහන" sheetId="65" r:id="rId5"/>
    <sheet name="5 වැනි සංඛ්‍යා සටහන" sheetId="66" r:id="rId6"/>
    <sheet name="6 වැනි සංඛ්‍යා සටහන" sheetId="67" r:id="rId7"/>
    <sheet name="7 වැනි සංඛ්‍යා සටහන" sheetId="68" r:id="rId8"/>
    <sheet name="8 වැනි සංඛ්‍යා සටහන" sheetId="69" r:id="rId9"/>
    <sheet name="9 වැනි සංඛ්‍යා සටහන" sheetId="70" r:id="rId10"/>
    <sheet name="10 වැනි සංඛ්‍යා සටහන" sheetId="71" r:id="rId11"/>
    <sheet name="11 වැනි සංඛ්‍යා සටහන" sheetId="72" r:id="rId12"/>
    <sheet name="12 වැනි සංඛ්‍යා සටහන" sheetId="73" r:id="rId13"/>
    <sheet name="13 වැනි සංඛ්‍යා සටහන" sheetId="74" r:id="rId14"/>
    <sheet name="14 වැනි සංඛ්‍යා සටහන" sheetId="75" r:id="rId15"/>
    <sheet name="15 වැනි සංඛ්‍යා සටහන" sheetId="76" r:id="rId16"/>
    <sheet name="16 වැනි සංඛ්‍යා සටහන" sheetId="77" r:id="rId17"/>
    <sheet name="17 වැනි සංඛ්‍යා සටහන" sheetId="78" r:id="rId18"/>
    <sheet name="18 වැනි සංඛ්‍යා සටහන" sheetId="79" r:id="rId19"/>
    <sheet name="19 වැනි සංඛ්‍යා සටහන" sheetId="80" r:id="rId20"/>
    <sheet name="20 වැනි සංඛ්‍යා සටහන" sheetId="81" r:id="rId21"/>
    <sheet name="21 වැනි සංඛ්‍යා සටහන" sheetId="82" r:id="rId22"/>
    <sheet name="22 වැනි සංඛ්‍යා සටහන" sheetId="83" r:id="rId23"/>
    <sheet name="23 වැනි සංඛ්‍යා සටහන" sheetId="84" r:id="rId24"/>
    <sheet name="24 වැනි සංඛ්‍යා සටහන" sheetId="85" r:id="rId25"/>
    <sheet name="25 වැනි සංඛ්‍යා සටහන" sheetId="86" r:id="rId26"/>
    <sheet name="26 වැනි සංඛ්‍යා සටහන" sheetId="87" r:id="rId27"/>
    <sheet name="27 වැනි සංඛ්‍යා සටහන" sheetId="88" r:id="rId28"/>
    <sheet name="28 වැනි සංඛ්‍යා සටහන" sheetId="89" r:id="rId29"/>
    <sheet name="29 වැනි සංඛ්‍යා සටහන" sheetId="90" r:id="rId30"/>
    <sheet name="30 වැනි සංඛ්‍යා සටහන" sheetId="91" r:id="rId31"/>
    <sheet name="31 වැනි සංඛ්‍යා සටහන" sheetId="111" r:id="rId32"/>
    <sheet name="32 වැනි සංඛ්‍යා සටහන" sheetId="112" r:id="rId33"/>
    <sheet name="33 වැනි සංඛ්‍යා සටහන" sheetId="113" r:id="rId34"/>
    <sheet name="34 වැනි සංඛ්‍යා සටහන" sheetId="114" r:id="rId35"/>
    <sheet name="35 වැනි සංඛ්‍යා සටහන" sheetId="115" r:id="rId36"/>
    <sheet name="36 වැනි සංඛ්‍යා සටහන" sheetId="116" r:id="rId37"/>
    <sheet name="37 වැනි සංඛ්‍යා සටහන" sheetId="117" r:id="rId38"/>
    <sheet name="38 වැනි සංඛ්‍යා සටහන" sheetId="118" r:id="rId39"/>
    <sheet name="39 වැනි සංඛ්‍යා සටහන" sheetId="92" r:id="rId40"/>
    <sheet name="40 වැනි සංඛ්‍යා සටහන" sheetId="93" r:id="rId41"/>
    <sheet name="41 වැනි සංඛ්‍යා සටහන" sheetId="94" r:id="rId42"/>
    <sheet name="42 වැනි සංඛ්‍යා සටහන" sheetId="95" r:id="rId43"/>
    <sheet name="43 වැනි සංඛ්‍යා සටහන" sheetId="96" r:id="rId44"/>
    <sheet name="44 වැනි සංඛ්‍යා සටහන" sheetId="97" r:id="rId45"/>
    <sheet name="45 වැනි සංඛ්‍යා සටහන" sheetId="98" r:id="rId46"/>
    <sheet name="46 වැනි සංඛ්‍යා සටහන" sheetId="99" r:id="rId47"/>
    <sheet name="47 වැනි සංඛ්‍යා සටහන" sheetId="100" r:id="rId48"/>
    <sheet name="48 වැනි සංඛ්‍යා සටහන  " sheetId="101" r:id="rId49"/>
    <sheet name="49 වැනි සංඛ්‍යා සටහන " sheetId="102" r:id="rId50"/>
    <sheet name="50 වැනි සංඛ්‍යා සටහන" sheetId="103" r:id="rId51"/>
    <sheet name="51 වැනි සංඛ්‍යා සටහන" sheetId="104" r:id="rId52"/>
    <sheet name="52 වැනි සංඛ්‍යා සටහන" sheetId="105" r:id="rId53"/>
    <sheet name="53 වැනි සංඛ්‍යා සටහන" sheetId="106" r:id="rId54"/>
    <sheet name="54 වැනි සංඛ්‍යා සටහන" sheetId="107" r:id="rId55"/>
    <sheet name="55 වැනි සංඛ්‍යා සටහන" sheetId="108" r:id="rId56"/>
    <sheet name="56 වැනි සංඛ්‍යා සටහන" sheetId="109" r:id="rId57"/>
    <sheet name="57 වැනි සංඛ්‍යා සටහන" sheetId="110" r:id="rId58"/>
  </sheets>
  <externalReferences>
    <externalReference r:id="rId59"/>
    <externalReference r:id="rId60"/>
    <externalReference r:id="rId61"/>
    <externalReference r:id="rId62"/>
    <externalReference r:id="rId63"/>
    <externalReference r:id="rId64"/>
    <externalReference r:id="rId65"/>
  </externalReferences>
  <definedNames>
    <definedName name="a12l75">[1]R_Annual!$A$3:$N$58</definedName>
    <definedName name="Excel_BuiltIn_Print_Area_1" localSheetId="22">#REF!</definedName>
    <definedName name="Excel_BuiltIn_Print_Area_1" localSheetId="23">#REF!</definedName>
    <definedName name="Excel_BuiltIn_Print_Area_1" localSheetId="24">#REF!</definedName>
    <definedName name="Excel_BuiltIn_Print_Area_1" localSheetId="25">#REF!</definedName>
    <definedName name="Excel_BuiltIn_Print_Area_1" localSheetId="26">#REF!</definedName>
    <definedName name="Excel_BuiltIn_Print_Area_1" localSheetId="27">#REF!</definedName>
    <definedName name="Excel_BuiltIn_Print_Area_1" localSheetId="28">#REF!</definedName>
    <definedName name="Excel_BuiltIn_Print_Area_1" localSheetId="29">#REF!</definedName>
    <definedName name="Excel_BuiltIn_Print_Area_1" localSheetId="30">#REF!</definedName>
    <definedName name="Excel_BuiltIn_Print_Area_1">#REF!</definedName>
    <definedName name="Excel_BuiltIn_Print_Area_1_1" localSheetId="12">'12 වැනි සංඛ්‍යා සටහන'!$A$1:$B$66</definedName>
    <definedName name="Excel_BuiltIn_Print_Area_1_1" localSheetId="13">'[2]Table 14'!$A$1:$C$68</definedName>
    <definedName name="Excel_BuiltIn_Print_Area_1_1" localSheetId="14">'[2]Table 14'!$A$1:$C$68</definedName>
    <definedName name="Excel_BuiltIn_Print_Area_1_1" localSheetId="15">'[2]Table 12'!$A$1:$C$68</definedName>
    <definedName name="Excel_BuiltIn_Print_Area_1_1" localSheetId="16">'[2]Table 12'!$A$1:$C$68</definedName>
    <definedName name="Excel_BuiltIn_Print_Area_1_1" localSheetId="17">#REF!</definedName>
    <definedName name="Excel_BuiltIn_Print_Area_1_1" localSheetId="18">#REF!</definedName>
    <definedName name="Excel_BuiltIn_Print_Area_1_1" localSheetId="19">#REF!</definedName>
    <definedName name="Excel_BuiltIn_Print_Area_1_1" localSheetId="20">#REF!</definedName>
    <definedName name="Excel_BuiltIn_Print_Area_1_1" localSheetId="21">#REF!</definedName>
    <definedName name="Excel_BuiltIn_Print_Area_1_1">#REF!</definedName>
    <definedName name="Excel_BuiltIn_Print_Area_10_1" localSheetId="22">#REF!</definedName>
    <definedName name="Excel_BuiltIn_Print_Area_10_1" localSheetId="23">#REF!</definedName>
    <definedName name="Excel_BuiltIn_Print_Area_10_1" localSheetId="24">#REF!</definedName>
    <definedName name="Excel_BuiltIn_Print_Area_10_1" localSheetId="25">#REF!</definedName>
    <definedName name="Excel_BuiltIn_Print_Area_10_1" localSheetId="26">#REF!</definedName>
    <definedName name="Excel_BuiltIn_Print_Area_10_1" localSheetId="27">#REF!</definedName>
    <definedName name="Excel_BuiltIn_Print_Area_10_1" localSheetId="28">#REF!</definedName>
    <definedName name="Excel_BuiltIn_Print_Area_10_1" localSheetId="29">#REF!</definedName>
    <definedName name="Excel_BuiltIn_Print_Area_10_1" localSheetId="30">#REF!</definedName>
    <definedName name="Excel_BuiltIn_Print_Area_10_1">#REF!</definedName>
    <definedName name="Excel_BuiltIn_Print_Area_2_1" localSheetId="13">'13 වැනි සංඛ්‍යා සටහන'!$A$1:$B$49</definedName>
    <definedName name="Excel_BuiltIn_Print_Area_2_1" localSheetId="14">'[3]Table 15'!$B$2:$C$52</definedName>
    <definedName name="Excel_BuiltIn_Print_Area_2_1" localSheetId="15">'[3]Table 13'!$B$2:$C$52</definedName>
    <definedName name="Excel_BuiltIn_Print_Area_2_1" localSheetId="16">'[3]Table 13'!$B$2:$C$52</definedName>
    <definedName name="Excel_BuiltIn_Print_Area_2_1" localSheetId="17">#REF!</definedName>
    <definedName name="Excel_BuiltIn_Print_Area_2_1" localSheetId="18">#REF!</definedName>
    <definedName name="Excel_BuiltIn_Print_Area_2_1" localSheetId="19">#REF!</definedName>
    <definedName name="Excel_BuiltIn_Print_Area_2_1" localSheetId="20">#REF!</definedName>
    <definedName name="Excel_BuiltIn_Print_Area_2_1" localSheetId="21">#REF!</definedName>
    <definedName name="Excel_BuiltIn_Print_Area_2_1">#REF!</definedName>
    <definedName name="Excel_BuiltIn_Print_Area_3_1" localSheetId="14">'14 වැනි සංඛ්‍යා සටහන'!$A$1:$C$21</definedName>
    <definedName name="Excel_BuiltIn_Print_Area_3_1" localSheetId="15">'[4]Table 14'!$B$2:$D$22</definedName>
    <definedName name="Excel_BuiltIn_Print_Area_3_1" localSheetId="16">'[4]Table 14'!$B$2:$D$22</definedName>
    <definedName name="Excel_BuiltIn_Print_Area_3_1" localSheetId="17">#REF!</definedName>
    <definedName name="Excel_BuiltIn_Print_Area_3_1" localSheetId="18">#REF!</definedName>
    <definedName name="Excel_BuiltIn_Print_Area_3_1" localSheetId="19">#REF!</definedName>
    <definedName name="Excel_BuiltIn_Print_Area_3_1" localSheetId="20">#REF!</definedName>
    <definedName name="Excel_BuiltIn_Print_Area_3_1" localSheetId="21">#REF!</definedName>
    <definedName name="Excel_BuiltIn_Print_Area_3_1" localSheetId="22">#REF!</definedName>
    <definedName name="Excel_BuiltIn_Print_Area_3_1" localSheetId="23">#REF!</definedName>
    <definedName name="Excel_BuiltIn_Print_Area_3_1" localSheetId="24">#REF!</definedName>
    <definedName name="Excel_BuiltIn_Print_Area_3_1" localSheetId="25">#REF!</definedName>
    <definedName name="Excel_BuiltIn_Print_Area_3_1" localSheetId="26">#REF!</definedName>
    <definedName name="Excel_BuiltIn_Print_Area_3_1" localSheetId="27">#REF!</definedName>
    <definedName name="Excel_BuiltIn_Print_Area_3_1" localSheetId="28">#REF!</definedName>
    <definedName name="Excel_BuiltIn_Print_Area_3_1" localSheetId="29">#REF!</definedName>
    <definedName name="Excel_BuiltIn_Print_Area_3_1" localSheetId="30">#REF!</definedName>
    <definedName name="Excel_BuiltIn_Print_Area_3_1">#REF!</definedName>
    <definedName name="Excel_BuiltIn_Print_Area_4_1" localSheetId="22">#REF!</definedName>
    <definedName name="Excel_BuiltIn_Print_Area_4_1" localSheetId="23">#REF!</definedName>
    <definedName name="Excel_BuiltIn_Print_Area_4_1" localSheetId="24">#REF!</definedName>
    <definedName name="Excel_BuiltIn_Print_Area_4_1" localSheetId="25">#REF!</definedName>
    <definedName name="Excel_BuiltIn_Print_Area_4_1" localSheetId="26">#REF!</definedName>
    <definedName name="Excel_BuiltIn_Print_Area_4_1" localSheetId="27">#REF!</definedName>
    <definedName name="Excel_BuiltIn_Print_Area_4_1" localSheetId="28">#REF!</definedName>
    <definedName name="Excel_BuiltIn_Print_Area_4_1" localSheetId="29">#REF!</definedName>
    <definedName name="Excel_BuiltIn_Print_Area_4_1" localSheetId="30">#REF!</definedName>
    <definedName name="Excel_BuiltIn_Print_Area_4_1">#REF!</definedName>
    <definedName name="Excel_BuiltIn_Print_Area_6_1" localSheetId="12">#REF!</definedName>
    <definedName name="Excel_BuiltIn_Print_Area_6_1" localSheetId="13">#REF!</definedName>
    <definedName name="Excel_BuiltIn_Print_Area_6_1" localSheetId="14">#REF!</definedName>
    <definedName name="Excel_BuiltIn_Print_Area_6_1" localSheetId="15">#REF!</definedName>
    <definedName name="Excel_BuiltIn_Print_Area_6_1" localSheetId="16">#REF!</definedName>
    <definedName name="Excel_BuiltIn_Print_Area_6_1" localSheetId="17">'17 වැනි සංඛ්‍යා සටහන'!$A$1:$R$22</definedName>
    <definedName name="Excel_BuiltIn_Print_Area_6_1" localSheetId="18">'[5]Table 17'!$C$1:$T$23</definedName>
    <definedName name="Excel_BuiltIn_Print_Area_6_1" localSheetId="19">'[5]Table 17'!$C$1:$T$23</definedName>
    <definedName name="Excel_BuiltIn_Print_Area_6_1" localSheetId="20">'[5]Table 17'!$C$1:$T$23</definedName>
    <definedName name="Excel_BuiltIn_Print_Area_6_1" localSheetId="21">'[5]Table 17'!$C$1:$T$23</definedName>
    <definedName name="Excel_BuiltIn_Print_Area_6_1">#REF!</definedName>
    <definedName name="Excel_BuiltIn_Print_Area_6_1_1" localSheetId="12">#REF!</definedName>
    <definedName name="Excel_BuiltIn_Print_Area_6_1_1" localSheetId="13">#REF!</definedName>
    <definedName name="Excel_BuiltIn_Print_Area_6_1_1" localSheetId="14">#REF!</definedName>
    <definedName name="Excel_BuiltIn_Print_Area_6_1_1" localSheetId="15">#REF!</definedName>
    <definedName name="Excel_BuiltIn_Print_Area_6_1_1" localSheetId="16">#REF!</definedName>
    <definedName name="Excel_BuiltIn_Print_Area_6_1_1" localSheetId="17">'17 වැනි සංඛ්‍යා සටහන'!$A$1:$K$25</definedName>
    <definedName name="Excel_BuiltIn_Print_Area_6_1_1" localSheetId="18">'[5]Table 17'!$C$1:$M$26</definedName>
    <definedName name="Excel_BuiltIn_Print_Area_6_1_1" localSheetId="19">'[5]Table 17'!$C$1:$M$26</definedName>
    <definedName name="Excel_BuiltIn_Print_Area_6_1_1" localSheetId="20">'[5]Table 17'!$C$1:$M$26</definedName>
    <definedName name="Excel_BuiltIn_Print_Area_6_1_1" localSheetId="21">'[5]Table 17'!$C$1:$M$26</definedName>
    <definedName name="Excel_BuiltIn_Print_Area_6_1_1">#REF!</definedName>
    <definedName name="Excel_BuiltIn_Print_Area_7_1" localSheetId="12">#REF!</definedName>
    <definedName name="Excel_BuiltIn_Print_Area_7_1" localSheetId="13">#REF!</definedName>
    <definedName name="Excel_BuiltIn_Print_Area_7_1" localSheetId="14">#REF!</definedName>
    <definedName name="Excel_BuiltIn_Print_Area_7_1" localSheetId="15">#REF!</definedName>
    <definedName name="Excel_BuiltIn_Print_Area_7_1" localSheetId="16">#REF!</definedName>
    <definedName name="Excel_BuiltIn_Print_Area_7_1" localSheetId="19">'19 වැනි සංඛ්‍යා සටහන'!$A$1:$B$33</definedName>
    <definedName name="Excel_BuiltIn_Print_Area_7_1" localSheetId="20">#REF!</definedName>
    <definedName name="Excel_BuiltIn_Print_Area_7_1" localSheetId="21">'[6]Table 19'!$B$1:$C$34</definedName>
    <definedName name="Excel_BuiltIn_Print_Area_7_1">#REF!</definedName>
    <definedName name="Excel_BuiltIn_Print_Area_7_1_1" localSheetId="13">#REF!</definedName>
    <definedName name="Excel_BuiltIn_Print_Area_7_1_1" localSheetId="14">#REF!</definedName>
    <definedName name="Excel_BuiltIn_Print_Area_7_1_1" localSheetId="15">#REF!</definedName>
    <definedName name="Excel_BuiltIn_Print_Area_7_1_1" localSheetId="16">#REF!</definedName>
    <definedName name="Excel_BuiltIn_Print_Area_7_1_1" localSheetId="19">'19 වැනි සංඛ්‍යා සටහන'!$A$1:$B$36</definedName>
    <definedName name="Excel_BuiltIn_Print_Area_7_1_1" localSheetId="20">#REF!</definedName>
    <definedName name="Excel_BuiltIn_Print_Area_7_1_1" localSheetId="21">'[6]Table 19'!$B$2:$C$37</definedName>
    <definedName name="Excel_BuiltIn_Print_Area_7_1_1">#REF!</definedName>
    <definedName name="gfgsdf">'[7]25'!$B$2:$U$24</definedName>
    <definedName name="n_a12l75">[1]Annual!$A$2:$P$58</definedName>
    <definedName name="nwa12l75">[1]Annual!$A$2:$P$58</definedName>
    <definedName name="old">'[7]31'!$B$2:$N$76</definedName>
    <definedName name="old_23">'[7]24'!$B$1:$V$24</definedName>
    <definedName name="_xlnm.Print_Area" localSheetId="1">'1 වැනි සංඛ්‍යා සටහන'!$A$1:$J$66</definedName>
    <definedName name="_xlnm.Print_Area" localSheetId="10">'10 වැනි සංඛ්‍යා සටහන'!$A$1:$J$26</definedName>
    <definedName name="_xlnm.Print_Area" localSheetId="11">'11 වැනි සංඛ්‍යා සටහන'!$A$1:$J$26</definedName>
    <definedName name="_xlnm.Print_Area" localSheetId="12">'12 වැනි සංඛ්‍යා සටහන'!$A$1:$L$59</definedName>
    <definedName name="_xlnm.Print_Area" localSheetId="13">'13 වැනි සංඛ්‍යා සටහන'!$A$1:$L$47</definedName>
    <definedName name="_xlnm.Print_Area" localSheetId="14">'14 වැනි සංඛ්‍යා සටහන'!$A$1:$M$17</definedName>
    <definedName name="_xlnm.Print_Area" localSheetId="15">'15 වැනි සංඛ්‍යා සටහන'!$A$1:$J$43</definedName>
    <definedName name="_xlnm.Print_Area" localSheetId="16">'16 වැනි සංඛ්‍යා සටහන'!$A$1:$M$19</definedName>
    <definedName name="_xlnm.Print_Area" localSheetId="17">'17 වැනි සංඛ්‍යා සටහන'!$A$1:$P$21</definedName>
    <definedName name="_xlnm.Print_Area" localSheetId="18">'18 වැනි සංඛ්‍යා සටහන'!$A$1:$J$40</definedName>
    <definedName name="_xlnm.Print_Area" localSheetId="19">'19 වැනි සංඛ්‍යා සටහන'!$A$1:$M$31</definedName>
    <definedName name="_xlnm.Print_Area" localSheetId="2">'2 වැනි සංඛ්‍යා සටහන'!$A$1:$J$65</definedName>
    <definedName name="_xlnm.Print_Area" localSheetId="20">'20 වැනි සංඛ්‍යා සටහන'!$A$1:$L$26</definedName>
    <definedName name="_xlnm.Print_Area" localSheetId="21">'21 වැනි සංඛ්‍යා සටහන'!$A$1:$K$27</definedName>
    <definedName name="_xlnm.Print_Area" localSheetId="22">'22 වැනි සංඛ්‍යා සටහන'!$A$1:$Q$20</definedName>
    <definedName name="_xlnm.Print_Area" localSheetId="23">'23 වැනි සංඛ්‍යා සටහන'!$A$1:$P$19</definedName>
    <definedName name="_xlnm.Print_Area" localSheetId="24">'24 වැනි සංඛ්‍යා සටහන'!$A$1:$F$29</definedName>
    <definedName name="_xlnm.Print_Area" localSheetId="25">'25 වැනි සංඛ්‍යා සටහන'!$A$1:$F$27</definedName>
    <definedName name="_xlnm.Print_Area" localSheetId="26">'26 වැනි සංඛ්‍යා සටහන'!$A$1:$F$21</definedName>
    <definedName name="_xlnm.Print_Area" localSheetId="27">'27 වැනි සංඛ්‍යා සටහන'!$A$1:$Q$54</definedName>
    <definedName name="_xlnm.Print_Area" localSheetId="28">'28 වැනි සංඛ්‍යා සටහන'!$A$1:$AA$38</definedName>
    <definedName name="_xlnm.Print_Area" localSheetId="29">'29 වැනි සංඛ්‍යා සටහන'!$A$1:$O$49</definedName>
    <definedName name="_xlnm.Print_Area" localSheetId="3">#REF!</definedName>
    <definedName name="_xlnm.Print_Area" localSheetId="30">'30 වැනි සංඛ්‍යා සටහන'!$A$1:$G$29</definedName>
    <definedName name="_xlnm.Print_Area" localSheetId="31">'31 වැනි සංඛ්‍යා සටහන'!$A$1:$N$28</definedName>
    <definedName name="_xlnm.Print_Area" localSheetId="32">'32 වැනි සංඛ්‍යා සටහන'!$A$1:$L$25</definedName>
    <definedName name="_xlnm.Print_Area" localSheetId="33">'33 වැනි සංඛ්‍යා සටහන'!$A$1:$L$33</definedName>
    <definedName name="_xlnm.Print_Area" localSheetId="34">'34 වැනි සංඛ්‍යා සටහන'!$A$1:$L$45</definedName>
    <definedName name="_xlnm.Print_Area" localSheetId="35">'35 වැනි සංඛ්‍යා සටහන'!$A$1:$G$41</definedName>
    <definedName name="_xlnm.Print_Area" localSheetId="36">'36 වැනි සංඛ්‍යා සටහන'!$A$1:$G$21</definedName>
    <definedName name="_xlnm.Print_Area" localSheetId="37">'37 වැනි සංඛ්‍යා සටහන'!$A$1:$I$21</definedName>
    <definedName name="_xlnm.Print_Area" localSheetId="38">'38 වැනි සංඛ්‍යා සටහන'!$A$1:$J$21</definedName>
    <definedName name="_xlnm.Print_Area" localSheetId="39">'39 වැනි සංඛ්‍යා සටහන'!$A$1:$K$38</definedName>
    <definedName name="_xlnm.Print_Area" localSheetId="4">'4 වැනි සංඛ්‍යා සටහන'!$A$1:$K$47</definedName>
    <definedName name="_xlnm.Print_Area" localSheetId="40">'40 වැනි සංඛ්‍යා සටහන'!$A$1:$L$68</definedName>
    <definedName name="_xlnm.Print_Area" localSheetId="41">'41 වැනි සංඛ්‍යා සටහන'!$A$1:$L$69</definedName>
    <definedName name="_xlnm.Print_Area" localSheetId="42">'42 වැනි සංඛ්‍යා සටහන'!$A$1:$L$40</definedName>
    <definedName name="_xlnm.Print_Area" localSheetId="43">'43 වැනි සංඛ්‍යා සටහන'!$A$1:$K$37</definedName>
    <definedName name="_xlnm.Print_Area" localSheetId="44">'44 වැනි සංඛ්‍යා සටහන'!$A$1:$K$34</definedName>
    <definedName name="_xlnm.Print_Area" localSheetId="45">'45 වැනි සංඛ්‍යා සටහන'!$A$1:$K$96</definedName>
    <definedName name="_xlnm.Print_Area" localSheetId="46">'46 වැනි සංඛ්‍යා සටහන'!$A$1:$F$24</definedName>
    <definedName name="_xlnm.Print_Area" localSheetId="5">'5 වැනි සංඛ්‍යා සටහන'!$A$1:$J$28</definedName>
    <definedName name="_xlnm.Print_Area" localSheetId="50">'50 වැනි සංඛ්‍යා සටහන'!$A$1:$F$79</definedName>
    <definedName name="_xlnm.Print_Area" localSheetId="6">'6 වැනි සංඛ්‍යා සටහන'!$A$1:$J$28</definedName>
    <definedName name="_xlnm.Print_Area" localSheetId="7">'7 වැනි සංඛ්‍යා සටහන'!$A$1:$J$31</definedName>
    <definedName name="_xlnm.Print_Area" localSheetId="8">'8 වැනි සංඛ්‍යා සටහන'!$A$1:$J$24</definedName>
    <definedName name="_xlnm.Print_Area" localSheetId="9">'9 වැනි සංඛ්‍යා සටහන'!$A$1:$J$38</definedName>
    <definedName name="_xlnm.Print_Area">#REF!</definedName>
    <definedName name="Print_Area_MI" localSheetId="1">#REF!</definedName>
    <definedName name="Print_Area_MI" localSheetId="10">#REF!</definedName>
    <definedName name="Print_Area_MI" localSheetId="11">#REF!</definedName>
    <definedName name="Print_Area_MI" localSheetId="2">#REF!</definedName>
    <definedName name="Print_Area_MI" localSheetId="3">#REF!</definedName>
    <definedName name="Print_Area_MI" localSheetId="31">#REF!</definedName>
    <definedName name="Print_Area_MI" localSheetId="32">#REF!</definedName>
    <definedName name="Print_Area_MI" localSheetId="33">#REF!</definedName>
    <definedName name="Print_Area_MI" localSheetId="34">#REF!</definedName>
    <definedName name="Print_Area_MI" localSheetId="35">#REF!</definedName>
    <definedName name="Print_Area_MI" localSheetId="36">#REF!</definedName>
    <definedName name="Print_Area_MI" localSheetId="37">#REF!</definedName>
    <definedName name="Print_Area_MI" localSheetId="38">#REF!</definedName>
    <definedName name="Print_Area_MI" localSheetId="4">#REF!</definedName>
    <definedName name="Print_Area_MI" localSheetId="5">#REF!</definedName>
    <definedName name="Print_Area_MI" localSheetId="6">#REF!</definedName>
    <definedName name="Print_Area_MI" localSheetId="7">#REF!</definedName>
    <definedName name="Print_Area_MI" localSheetId="8">#REF!</definedName>
    <definedName name="Print_Area_MI" localSheetId="9">#REF!</definedName>
    <definedName name="Print_Area_MI">#REF!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12" i="109" l="1"/>
  <c r="L12" i="109"/>
  <c r="K12" i="109"/>
  <c r="J12" i="109"/>
  <c r="I12" i="109"/>
  <c r="H12" i="109"/>
  <c r="G12" i="109"/>
  <c r="F12" i="109"/>
  <c r="E12" i="109"/>
  <c r="D12" i="109"/>
  <c r="C12" i="109"/>
  <c r="BI65" i="108"/>
  <c r="BH65" i="108"/>
  <c r="BG65" i="108"/>
  <c r="BF65" i="108"/>
  <c r="BE65" i="108"/>
  <c r="BD65" i="108"/>
  <c r="BC65" i="108"/>
  <c r="BB65" i="108"/>
  <c r="BA65" i="108"/>
  <c r="AZ65" i="108"/>
  <c r="AY65" i="108"/>
  <c r="AX65" i="108"/>
  <c r="AW65" i="108"/>
  <c r="BQ65" i="108" s="1"/>
  <c r="AV65" i="108"/>
  <c r="BP65" i="108" s="1"/>
  <c r="AU65" i="108"/>
  <c r="BO65" i="108" s="1"/>
  <c r="AT65" i="108"/>
  <c r="BN65" i="108" s="1"/>
  <c r="AS65" i="108"/>
  <c r="BM65" i="108" s="1"/>
  <c r="AR65" i="108"/>
  <c r="BL65" i="108" s="1"/>
  <c r="AQ65" i="108"/>
  <c r="BK65" i="108" s="1"/>
  <c r="AP65" i="108"/>
  <c r="BJ65" i="108" s="1"/>
  <c r="BI64" i="108"/>
  <c r="BH64" i="108"/>
  <c r="BG64" i="108"/>
  <c r="BF64" i="108"/>
  <c r="BE64" i="108"/>
  <c r="BD64" i="108"/>
  <c r="BC64" i="108"/>
  <c r="BB64" i="108"/>
  <c r="BA64" i="108"/>
  <c r="AZ64" i="108"/>
  <c r="AY64" i="108"/>
  <c r="AX64" i="108"/>
  <c r="AW64" i="108"/>
  <c r="BQ64" i="108" s="1"/>
  <c r="AV64" i="108"/>
  <c r="BP64" i="108" s="1"/>
  <c r="AU64" i="108"/>
  <c r="BO64" i="108" s="1"/>
  <c r="AT64" i="108"/>
  <c r="BN64" i="108" s="1"/>
  <c r="AS64" i="108"/>
  <c r="BM64" i="108" s="1"/>
  <c r="AR64" i="108"/>
  <c r="BL64" i="108" s="1"/>
  <c r="AQ64" i="108"/>
  <c r="BK64" i="108" s="1"/>
  <c r="AP64" i="108"/>
  <c r="BJ64" i="108" s="1"/>
  <c r="BI63" i="108"/>
  <c r="BH63" i="108"/>
  <c r="BG63" i="108"/>
  <c r="BF63" i="108"/>
  <c r="BE63" i="108"/>
  <c r="BD63" i="108"/>
  <c r="BC63" i="108"/>
  <c r="BB63" i="108"/>
  <c r="BA63" i="108"/>
  <c r="AZ63" i="108"/>
  <c r="AY63" i="108"/>
  <c r="AX63" i="108"/>
  <c r="AW63" i="108"/>
  <c r="BQ63" i="108" s="1"/>
  <c r="AV63" i="108"/>
  <c r="BP63" i="108" s="1"/>
  <c r="AU63" i="108"/>
  <c r="BO63" i="108" s="1"/>
  <c r="AT63" i="108"/>
  <c r="BN63" i="108" s="1"/>
  <c r="AS63" i="108"/>
  <c r="BM63" i="108" s="1"/>
  <c r="AR63" i="108"/>
  <c r="BL63" i="108" s="1"/>
  <c r="AQ63" i="108"/>
  <c r="BK63" i="108" s="1"/>
  <c r="AP63" i="108"/>
  <c r="BJ63" i="108" s="1"/>
  <c r="BI62" i="108"/>
  <c r="BH62" i="108"/>
  <c r="BG62" i="108"/>
  <c r="BF62" i="108"/>
  <c r="BE62" i="108"/>
  <c r="BD62" i="108"/>
  <c r="BC62" i="108"/>
  <c r="BB62" i="108"/>
  <c r="BA62" i="108"/>
  <c r="AZ62" i="108"/>
  <c r="AY62" i="108"/>
  <c r="AX62" i="108"/>
  <c r="AW62" i="108"/>
  <c r="BQ62" i="108" s="1"/>
  <c r="AV62" i="108"/>
  <c r="BP62" i="108" s="1"/>
  <c r="AU62" i="108"/>
  <c r="BO62" i="108" s="1"/>
  <c r="AT62" i="108"/>
  <c r="BN62" i="108" s="1"/>
  <c r="AS62" i="108"/>
  <c r="BM62" i="108" s="1"/>
  <c r="AR62" i="108"/>
  <c r="BL62" i="108" s="1"/>
  <c r="AQ62" i="108"/>
  <c r="BK62" i="108" s="1"/>
  <c r="AP62" i="108"/>
  <c r="BJ62" i="108" s="1"/>
  <c r="BI61" i="108"/>
  <c r="BH61" i="108"/>
  <c r="BG61" i="108"/>
  <c r="BF61" i="108"/>
  <c r="BE61" i="108"/>
  <c r="BD61" i="108"/>
  <c r="BC61" i="108"/>
  <c r="BB61" i="108"/>
  <c r="BA61" i="108"/>
  <c r="AZ61" i="108"/>
  <c r="AY61" i="108"/>
  <c r="AX61" i="108"/>
  <c r="AW61" i="108"/>
  <c r="BQ61" i="108" s="1"/>
  <c r="AV61" i="108"/>
  <c r="BP61" i="108" s="1"/>
  <c r="AU61" i="108"/>
  <c r="BO61" i="108" s="1"/>
  <c r="AT61" i="108"/>
  <c r="BN61" i="108" s="1"/>
  <c r="AS61" i="108"/>
  <c r="BM61" i="108" s="1"/>
  <c r="AR61" i="108"/>
  <c r="BL61" i="108" s="1"/>
  <c r="AQ61" i="108"/>
  <c r="BK61" i="108" s="1"/>
  <c r="AP61" i="108"/>
  <c r="BJ61" i="108" s="1"/>
  <c r="BI60" i="108"/>
  <c r="BH60" i="108"/>
  <c r="BG60" i="108"/>
  <c r="BF60" i="108"/>
  <c r="BE60" i="108"/>
  <c r="BD60" i="108"/>
  <c r="BC60" i="108"/>
  <c r="BB60" i="108"/>
  <c r="BA60" i="108"/>
  <c r="AZ60" i="108"/>
  <c r="AY60" i="108"/>
  <c r="AX60" i="108"/>
  <c r="AW60" i="108"/>
  <c r="BQ60" i="108" s="1"/>
  <c r="AV60" i="108"/>
  <c r="BP60" i="108" s="1"/>
  <c r="AU60" i="108"/>
  <c r="BO60" i="108" s="1"/>
  <c r="AT60" i="108"/>
  <c r="BN60" i="108" s="1"/>
  <c r="AS60" i="108"/>
  <c r="BM60" i="108" s="1"/>
  <c r="AR60" i="108"/>
  <c r="BL60" i="108" s="1"/>
  <c r="AQ60" i="108"/>
  <c r="BK60" i="108" s="1"/>
  <c r="AP60" i="108"/>
  <c r="BJ60" i="108" s="1"/>
  <c r="BI59" i="108"/>
  <c r="BH59" i="108"/>
  <c r="BG59" i="108"/>
  <c r="BF59" i="108"/>
  <c r="BE59" i="108"/>
  <c r="BD59" i="108"/>
  <c r="BC59" i="108"/>
  <c r="BB59" i="108"/>
  <c r="BA59" i="108"/>
  <c r="AZ59" i="108"/>
  <c r="AY59" i="108"/>
  <c r="AX59" i="108"/>
  <c r="AW59" i="108"/>
  <c r="BQ59" i="108" s="1"/>
  <c r="AV59" i="108"/>
  <c r="BP59" i="108" s="1"/>
  <c r="AU59" i="108"/>
  <c r="BO59" i="108" s="1"/>
  <c r="AT59" i="108"/>
  <c r="BN59" i="108" s="1"/>
  <c r="AS59" i="108"/>
  <c r="BM59" i="108" s="1"/>
  <c r="AR59" i="108"/>
  <c r="BL59" i="108" s="1"/>
  <c r="AQ59" i="108"/>
  <c r="BK59" i="108" s="1"/>
  <c r="AP59" i="108"/>
  <c r="BJ59" i="108" s="1"/>
  <c r="BI58" i="108"/>
  <c r="BH58" i="108"/>
  <c r="BG58" i="108"/>
  <c r="BF58" i="108"/>
  <c r="BE58" i="108"/>
  <c r="BD58" i="108"/>
  <c r="BC58" i="108"/>
  <c r="BB58" i="108"/>
  <c r="BA58" i="108"/>
  <c r="AZ58" i="108"/>
  <c r="AY58" i="108"/>
  <c r="AX58" i="108"/>
  <c r="AW58" i="108"/>
  <c r="BQ58" i="108" s="1"/>
  <c r="AV58" i="108"/>
  <c r="BP58" i="108" s="1"/>
  <c r="AU58" i="108"/>
  <c r="BO58" i="108" s="1"/>
  <c r="AT58" i="108"/>
  <c r="BN58" i="108" s="1"/>
  <c r="AS58" i="108"/>
  <c r="BM58" i="108" s="1"/>
  <c r="AR58" i="108"/>
  <c r="BL58" i="108" s="1"/>
  <c r="AQ58" i="108"/>
  <c r="BK58" i="108" s="1"/>
  <c r="AP58" i="108"/>
  <c r="BJ58" i="108" s="1"/>
  <c r="BI57" i="108"/>
  <c r="BH57" i="108"/>
  <c r="BG57" i="108"/>
  <c r="BF57" i="108"/>
  <c r="BE57" i="108"/>
  <c r="BD57" i="108"/>
  <c r="BC57" i="108"/>
  <c r="BB57" i="108"/>
  <c r="BA57" i="108"/>
  <c r="AZ57" i="108"/>
  <c r="AY57" i="108"/>
  <c r="AX57" i="108"/>
  <c r="AW57" i="108"/>
  <c r="BQ57" i="108" s="1"/>
  <c r="AV57" i="108"/>
  <c r="BP57" i="108" s="1"/>
  <c r="AU57" i="108"/>
  <c r="BO57" i="108" s="1"/>
  <c r="AT57" i="108"/>
  <c r="BN57" i="108" s="1"/>
  <c r="AS57" i="108"/>
  <c r="BM57" i="108" s="1"/>
  <c r="AR57" i="108"/>
  <c r="BL57" i="108" s="1"/>
  <c r="AQ57" i="108"/>
  <c r="BK57" i="108" s="1"/>
  <c r="AP57" i="108"/>
  <c r="BJ57" i="108" s="1"/>
  <c r="BI56" i="108"/>
  <c r="BH56" i="108"/>
  <c r="BG56" i="108"/>
  <c r="BF56" i="108"/>
  <c r="BE56" i="108"/>
  <c r="BD56" i="108"/>
  <c r="BC56" i="108"/>
  <c r="BB56" i="108"/>
  <c r="BA56" i="108"/>
  <c r="AZ56" i="108"/>
  <c r="AY56" i="108"/>
  <c r="AX56" i="108"/>
  <c r="AW56" i="108"/>
  <c r="BQ56" i="108" s="1"/>
  <c r="AV56" i="108"/>
  <c r="BP56" i="108" s="1"/>
  <c r="AU56" i="108"/>
  <c r="BO56" i="108" s="1"/>
  <c r="AT56" i="108"/>
  <c r="BN56" i="108" s="1"/>
  <c r="AS56" i="108"/>
  <c r="BM56" i="108" s="1"/>
  <c r="AR56" i="108"/>
  <c r="BL56" i="108" s="1"/>
  <c r="AQ56" i="108"/>
  <c r="BK56" i="108" s="1"/>
  <c r="AP56" i="108"/>
  <c r="BJ56" i="108" s="1"/>
  <c r="BI55" i="108"/>
  <c r="BH55" i="108"/>
  <c r="BG55" i="108"/>
  <c r="BF55" i="108"/>
  <c r="BE55" i="108"/>
  <c r="BD55" i="108"/>
  <c r="BC55" i="108"/>
  <c r="BB55" i="108"/>
  <c r="BA55" i="108"/>
  <c r="AZ55" i="108"/>
  <c r="AY55" i="108"/>
  <c r="AX55" i="108"/>
  <c r="AW55" i="108"/>
  <c r="BQ55" i="108" s="1"/>
  <c r="AV55" i="108"/>
  <c r="BP55" i="108" s="1"/>
  <c r="AU55" i="108"/>
  <c r="BO55" i="108" s="1"/>
  <c r="AT55" i="108"/>
  <c r="BN55" i="108" s="1"/>
  <c r="AS55" i="108"/>
  <c r="BM55" i="108" s="1"/>
  <c r="AR55" i="108"/>
  <c r="BL55" i="108" s="1"/>
  <c r="AQ55" i="108"/>
  <c r="BK55" i="108" s="1"/>
  <c r="AP55" i="108"/>
  <c r="BJ55" i="108" s="1"/>
  <c r="BI54" i="108"/>
  <c r="BH54" i="108"/>
  <c r="BG54" i="108"/>
  <c r="BF54" i="108"/>
  <c r="BE54" i="108"/>
  <c r="BD54" i="108"/>
  <c r="BC54" i="108"/>
  <c r="BB54" i="108"/>
  <c r="BA54" i="108"/>
  <c r="AZ54" i="108"/>
  <c r="AY54" i="108"/>
  <c r="AX54" i="108"/>
  <c r="AW54" i="108"/>
  <c r="BQ54" i="108" s="1"/>
  <c r="AV54" i="108"/>
  <c r="BP54" i="108" s="1"/>
  <c r="AU54" i="108"/>
  <c r="BO54" i="108" s="1"/>
  <c r="AT54" i="108"/>
  <c r="BN54" i="108" s="1"/>
  <c r="AS54" i="108"/>
  <c r="BM54" i="108" s="1"/>
  <c r="AR54" i="108"/>
  <c r="BL54" i="108" s="1"/>
  <c r="AQ54" i="108"/>
  <c r="BK54" i="108" s="1"/>
  <c r="AP54" i="108"/>
  <c r="BJ54" i="108" s="1"/>
  <c r="AY49" i="104"/>
  <c r="AX49" i="104"/>
  <c r="AY48" i="104"/>
  <c r="AX48" i="104"/>
  <c r="AW48" i="104"/>
  <c r="AV48" i="104"/>
  <c r="AY47" i="104"/>
  <c r="AX47" i="104"/>
  <c r="AW47" i="104"/>
  <c r="AV47" i="104"/>
  <c r="AY46" i="104"/>
  <c r="AX46" i="104"/>
  <c r="AW46" i="104"/>
  <c r="AV46" i="104"/>
  <c r="AY45" i="104"/>
  <c r="AX45" i="104"/>
  <c r="AW45" i="104"/>
  <c r="AV45" i="104"/>
  <c r="AY44" i="104"/>
  <c r="AX44" i="104"/>
  <c r="AW44" i="104"/>
  <c r="AV44" i="104"/>
  <c r="AY43" i="104"/>
  <c r="AX43" i="104"/>
  <c r="AW43" i="104"/>
  <c r="AV43" i="104"/>
  <c r="AY42" i="104"/>
  <c r="AX42" i="104"/>
  <c r="AW42" i="104"/>
  <c r="AV42" i="104"/>
  <c r="AY41" i="104"/>
  <c r="AX41" i="104"/>
  <c r="AW41" i="104"/>
  <c r="AV41" i="104"/>
  <c r="AY40" i="104"/>
  <c r="AX40" i="104"/>
  <c r="AW40" i="104"/>
  <c r="AV40" i="104"/>
  <c r="AY39" i="104"/>
  <c r="AX39" i="104"/>
  <c r="AW39" i="104"/>
  <c r="AV39" i="104"/>
  <c r="AY38" i="104"/>
  <c r="AX38" i="104"/>
  <c r="AW38" i="104"/>
  <c r="AV38" i="104"/>
  <c r="AY37" i="104"/>
  <c r="AX37" i="104"/>
  <c r="AW37" i="104"/>
  <c r="AV37" i="104"/>
  <c r="AY36" i="104"/>
  <c r="AX36" i="104"/>
  <c r="AW36" i="104"/>
  <c r="AV36" i="104"/>
  <c r="AY35" i="104"/>
  <c r="AX35" i="104"/>
  <c r="AW35" i="104"/>
  <c r="AV35" i="104"/>
  <c r="AY34" i="104"/>
  <c r="AX34" i="104"/>
  <c r="AW34" i="104"/>
  <c r="AV34" i="104"/>
  <c r="AY33" i="104"/>
  <c r="AX33" i="104"/>
  <c r="AW33" i="104"/>
  <c r="AV33" i="104"/>
  <c r="AY32" i="104"/>
  <c r="AX32" i="104"/>
  <c r="AW32" i="104"/>
  <c r="AV32" i="104"/>
  <c r="H53" i="98"/>
  <c r="H41" i="98" s="1"/>
  <c r="H39" i="98" s="1"/>
  <c r="G53" i="98"/>
  <c r="G41" i="98" s="1"/>
  <c r="G39" i="98" s="1"/>
  <c r="F53" i="98"/>
  <c r="F41" i="98" s="1"/>
  <c r="F39" i="98" s="1"/>
  <c r="E53" i="98"/>
  <c r="D53" i="98"/>
  <c r="D41" i="98" s="1"/>
  <c r="D39" i="98" s="1"/>
  <c r="C53" i="98"/>
  <c r="B53" i="98"/>
  <c r="B41" i="98" s="1"/>
  <c r="B39" i="98" s="1"/>
  <c r="E41" i="98"/>
  <c r="E39" i="98" s="1"/>
  <c r="C41" i="98"/>
  <c r="C39" i="98" s="1"/>
  <c r="H36" i="98"/>
  <c r="G36" i="98"/>
  <c r="F36" i="98"/>
  <c r="E36" i="98"/>
  <c r="D36" i="98"/>
  <c r="C36" i="98"/>
  <c r="B36" i="98"/>
  <c r="G31" i="98"/>
  <c r="F31" i="98"/>
  <c r="E31" i="98"/>
  <c r="C31" i="98"/>
  <c r="B31" i="98"/>
  <c r="H29" i="98"/>
  <c r="G29" i="98"/>
  <c r="F29" i="98"/>
  <c r="E29" i="98"/>
  <c r="D29" i="98"/>
  <c r="C29" i="98"/>
  <c r="B29" i="98"/>
  <c r="E25" i="98"/>
  <c r="D25" i="98"/>
  <c r="C25" i="98"/>
  <c r="B25" i="98"/>
  <c r="B23" i="98" s="1"/>
  <c r="G23" i="98"/>
  <c r="F23" i="98"/>
  <c r="E23" i="98"/>
  <c r="C23" i="98"/>
  <c r="I17" i="98"/>
  <c r="H17" i="98"/>
  <c r="G17" i="98"/>
  <c r="F17" i="98"/>
  <c r="I16" i="98"/>
  <c r="H16" i="98"/>
  <c r="H30" i="98" s="1"/>
  <c r="G16" i="98"/>
  <c r="G30" i="98" s="1"/>
  <c r="F16" i="98"/>
  <c r="F30" i="98" s="1"/>
  <c r="E16" i="98"/>
  <c r="E30" i="98" s="1"/>
  <c r="D16" i="98"/>
  <c r="D30" i="98" s="1"/>
  <c r="C16" i="98"/>
  <c r="C14" i="98" s="1"/>
  <c r="B16" i="98"/>
  <c r="B30" i="98" s="1"/>
  <c r="E14" i="98"/>
  <c r="H11" i="98"/>
  <c r="H10" i="98" s="1"/>
  <c r="H7" i="98" s="1"/>
  <c r="G11" i="98"/>
  <c r="G10" i="98" s="1"/>
  <c r="G7" i="98" s="1"/>
  <c r="F11" i="98"/>
  <c r="F10" i="98" s="1"/>
  <c r="F7" i="98" s="1"/>
  <c r="E10" i="98"/>
  <c r="D10" i="98"/>
  <c r="D7" i="98" s="1"/>
  <c r="C10" i="98"/>
  <c r="B10" i="98"/>
  <c r="B7" i="98" s="1"/>
  <c r="E7" i="98"/>
  <c r="C7" i="98"/>
  <c r="H37" i="94"/>
  <c r="G37" i="94"/>
  <c r="H79" i="76"/>
  <c r="G79" i="76"/>
  <c r="F79" i="76"/>
  <c r="E79" i="76"/>
  <c r="D79" i="76"/>
  <c r="C79" i="76"/>
  <c r="B79" i="76"/>
  <c r="H77" i="76"/>
  <c r="H76" i="76"/>
  <c r="H75" i="76"/>
  <c r="H74" i="76"/>
  <c r="H73" i="76"/>
  <c r="H72" i="76"/>
  <c r="H71" i="76"/>
  <c r="H70" i="76"/>
  <c r="H69" i="76"/>
  <c r="H68" i="76"/>
  <c r="H67" i="76"/>
  <c r="H66" i="76"/>
  <c r="H65" i="76"/>
  <c r="H64" i="76"/>
  <c r="H63" i="76"/>
  <c r="H60" i="76"/>
  <c r="H59" i="76"/>
  <c r="H58" i="76"/>
  <c r="H57" i="76"/>
  <c r="H56" i="76"/>
  <c r="H55" i="76"/>
  <c r="H54" i="76"/>
  <c r="H53" i="76"/>
  <c r="H52" i="76"/>
  <c r="H51" i="76"/>
  <c r="J22" i="68"/>
  <c r="I22" i="68"/>
  <c r="H22" i="68"/>
  <c r="G22" i="68"/>
  <c r="J18" i="68"/>
  <c r="I18" i="68"/>
  <c r="H18" i="68"/>
  <c r="G18" i="68"/>
  <c r="J12" i="68"/>
  <c r="I12" i="68"/>
  <c r="H12" i="68"/>
  <c r="G12" i="68"/>
  <c r="J24" i="67"/>
  <c r="I24" i="67"/>
  <c r="H24" i="67"/>
  <c r="G24" i="67"/>
  <c r="F24" i="67"/>
  <c r="E24" i="67"/>
  <c r="D24" i="67"/>
  <c r="C24" i="67"/>
  <c r="B24" i="67"/>
  <c r="J12" i="67"/>
  <c r="I12" i="67"/>
  <c r="H12" i="67"/>
  <c r="G12" i="67"/>
  <c r="F12" i="67"/>
  <c r="E12" i="67"/>
  <c r="D12" i="67"/>
  <c r="C12" i="67"/>
  <c r="B12" i="67"/>
  <c r="J24" i="66"/>
  <c r="I24" i="66"/>
  <c r="H24" i="66"/>
  <c r="G24" i="66"/>
  <c r="F24" i="66"/>
  <c r="E24" i="66"/>
  <c r="D24" i="66"/>
  <c r="C24" i="66"/>
  <c r="B24" i="66"/>
  <c r="J12" i="66"/>
  <c r="I12" i="66"/>
  <c r="H12" i="66"/>
  <c r="J61" i="63"/>
  <c r="I61" i="63"/>
  <c r="H61" i="63"/>
  <c r="J61" i="62"/>
  <c r="I61" i="62"/>
  <c r="H61" i="62"/>
  <c r="F14" i="98" l="1"/>
  <c r="B14" i="98"/>
  <c r="C30" i="98"/>
  <c r="G14" i="98"/>
</calcChain>
</file>

<file path=xl/sharedStrings.xml><?xml version="1.0" encoding="utf-8"?>
<sst xmlns="http://schemas.openxmlformats.org/spreadsheetml/2006/main" count="3537" uniqueCount="1499">
  <si>
    <t xml:space="preserve">කර්මාන්ත මූලය අනුව දළ ජාතික ආදායම (පවත්නා වෙළඳපොළ මිල අනුව) </t>
  </si>
  <si>
    <t>ආයතනික අංශ අනුව සමස්ත එකතු කළ අගය (පවත්නා වෙළඳපොළ මිල අනුව)</t>
  </si>
  <si>
    <t>කර්මාන්ත මූලය අනුව පළාත් දළ දේශීය නිෂ්පාදිතය (පවත්නා වෙළඳපොළ මිල අනුව)</t>
  </si>
  <si>
    <t>සම්පත් සහ ඒවායේ උපයෝජනය (පවත්නා වෙළඳපොළ මිල අනුව)</t>
  </si>
  <si>
    <t>පවත්නා වෙළඳපොළ මිල අනුව ප්‍රධාන ඓක්‍යයන්ගේ තුලනය</t>
  </si>
  <si>
    <t>පවත්නා වෙළඳපොළ මිල අනුව දළ දේශීය ප්‍රාග්ධන සම්පාදනය</t>
  </si>
  <si>
    <t>පවත්නා වෙළඳපොළ මිල අනුව පෞද්ගලික පරිභෝජන වියදමේ සංයුතිය</t>
  </si>
  <si>
    <t>දළ දේශීය නිෂ්පාදිතයේ ආදායම් සංරචක (පවත්නා වෙළඳපොළ මිල අනුව)</t>
  </si>
  <si>
    <t>ප්‍රධාන කෘෂිකාර්මික බෝගවල උපනති</t>
  </si>
  <si>
    <t>වාර්ෂික වර්ෂාපතනය සහ වැසි දින</t>
  </si>
  <si>
    <t>දිස්ත්‍රික්ක අනුව වී වගා අංශයේ ක්‍රියාකාරිත්වය</t>
  </si>
  <si>
    <t>වී නිෂ්පාදනය</t>
  </si>
  <si>
    <t>අනෙකුත් ක්ෂේත්‍ර බෝගවල ක්‍රියාකාරිත්වය</t>
  </si>
  <si>
    <t>මහවැලි සංවර්ධන වැඩපිළිවෙළ යටතේ වගා කළ ඉඩම් ප්‍රමාණය</t>
  </si>
  <si>
    <t>සීනි නිෂ්පාදන අංශය පිළිබඳ සංඛ්‍යාන</t>
  </si>
  <si>
    <t>වන සම්පත් අංශය පිළිබඳ සංඛ්‍යාන</t>
  </si>
  <si>
    <t>පශු සම්පත් හා ධීවර අංශය පිළිබඳ සංඛ්‍යාන</t>
  </si>
  <si>
    <t>ශ්‍රී ලංකා ආයෝජන මණ්ඩලය විසින් අනුමත කරන ලද කාර්මික ආයෝජන</t>
  </si>
  <si>
    <t>ශ්‍රී ලංකා ආයෝජන මණ්ඩලයේ ලියාපදිංචි ව්‍යවසායයන් විසින් දැනට කර ඇති ආයෝජන</t>
  </si>
  <si>
    <t>ශ්‍රී ලංකා ආයෝජන මණ්ඩලයේ ලියාපදිංචි ව්‍යවසායයන්හි ආංශික විදේශීය ඍජු ආයෝජන</t>
  </si>
  <si>
    <t>කර්මාන්ත අංශයේ ධාරිතා උපයෝජනය</t>
  </si>
  <si>
    <t>රාජ්‍ය අංශයේ තෝරාගත් කාර්මික ව්‍යවසායයන්හි සේවා නියුක්තිය</t>
  </si>
  <si>
    <t>රාජ්‍ය අංශයේ තෝරාගත් කාර්මික ව්‍යවසායයන්හි ක්‍රියාකාරිත්වය</t>
  </si>
  <si>
    <t>කාර්මික ව්‍යවසායයන්හි ප්‍රාදේශීය ව්‍යාප්තිය</t>
  </si>
  <si>
    <t>ප්‍රධාන නිෂ්පාදන කර්මාන්ත අංශයන්හි කාර්මික නිෂ්පාදන දර්ශකය</t>
  </si>
  <si>
    <t>කාර්මික නිෂ්පාදන දර්ශකය</t>
  </si>
  <si>
    <t>ජනගහනය පිළිබඳ මූලික දත්ත</t>
  </si>
  <si>
    <t>ආර්ථික ක්‍රියාකාරිත්වය අනුව සේවා නියුක්තිය</t>
  </si>
  <si>
    <t>ශ්‍රම බලකායෙහි ප්‍රවණතා</t>
  </si>
  <si>
    <t>රාජ්‍ය අංශයේ සේවා නියුක්තිය</t>
  </si>
  <si>
    <t>සේවක අර්ථසාධක අරමුදල</t>
  </si>
  <si>
    <t>සේවා නියුක්තිකයන්ගේ භාරකාර අරමුදල</t>
  </si>
  <si>
    <t>පෞද්ගලික අංශයේ කර්මාන්තවල වැඩ වර්ජන</t>
  </si>
  <si>
    <t>විදුලි සංදේශ සහ තැපැල් සේවා ක්‍රියාකාරිත්වය</t>
  </si>
  <si>
    <t>විදුලිබල අංශයේ ක්‍රියාකාරිත්වය</t>
  </si>
  <si>
    <t>ඛනිජ තෙල් අංශයේ ක්‍රියාකාරිත්වය</t>
  </si>
  <si>
    <t>ප්‍රවාහන අංශයේ ක්‍රියාකාරිත්වය</t>
  </si>
  <si>
    <t>වරාය සේවා ක්‍රියාකාරිත්වය</t>
  </si>
  <si>
    <t>රජයේ සෞඛ්‍ය සේවයේ මූලික ලක්ෂණ</t>
  </si>
  <si>
    <t>අධ්‍යාපන අංශයේ මූලික ලක්ෂණ</t>
  </si>
  <si>
    <t>තෝරාගත් ආහාර අයිතමවල නිෂ්පාදක මිල</t>
  </si>
  <si>
    <t>අවිධිමත් පෞද්ගලික අංශයේ සාමාන්‍ය දෛනික වැටුප්</t>
  </si>
  <si>
    <t>1. මූර්ත අංශය</t>
  </si>
  <si>
    <t>පටුන</t>
  </si>
  <si>
    <t>(ඈ) මෙම අගය ගෙවුම් ශේෂයෙහි ඇස්තමේන්තුගත අගයෙන් කුමන හෝ වෙනසක් වනුයේ ගණනය කිරීමේ දී ඇතිවන කාල පමාව හේතුවෙනි.</t>
  </si>
  <si>
    <t>(ඇ) තාවකාලික</t>
  </si>
  <si>
    <t>(ආ) සංශෝධිත</t>
  </si>
  <si>
    <r>
      <t xml:space="preserve">මූලය: </t>
    </r>
    <r>
      <rPr>
        <sz val="10"/>
        <rFont val="Iskoola Pota"/>
        <family val="2"/>
      </rPr>
      <t>ජනලේඛන හා සංඛ්‍යාලේඛන දෙපාර්තමේන්තුව</t>
    </r>
  </si>
  <si>
    <t>(අ) 2015 පදනම් වර්ෂය යටතේ නිකුත් කරන ලද ද.දේ.නි. ඇස්තමේන්තු මත පදනම් වේ.</t>
  </si>
  <si>
    <t>වෙළඳපොළ මිල අනුව දළ ජාතික ආදායම</t>
  </si>
  <si>
    <t>විදේශීය ශුද්ධ ප්‍රාථමික ආදායම (ඈ)</t>
  </si>
  <si>
    <t>වෙළඳපොළ මිල අනුව දළ දේශීය නිෂ්පාදිතය (ද.දේ.නි.)</t>
  </si>
  <si>
    <t>භාණ්ඩ හා සේවා මත අයකෙරෙන බදු - සහනාධාර</t>
  </si>
  <si>
    <t>මූලික මිල අනුව සමස්ත එකතු කළ අගය</t>
  </si>
  <si>
    <t>49. වෙනත් පුද්ගලික සේවාවන්</t>
  </si>
  <si>
    <t>48. සෞඛ්‍ය, නේවාසික රැකවරණ සේවාවන් සහ සමාජ සේවාවන්</t>
  </si>
  <si>
    <t>47. අධ්‍යාපනය</t>
  </si>
  <si>
    <t>46. රාජ්‍ය පරිපාලනය, ජාතික ආරක්ෂාව සහ සමාජ ආරක්ෂණය</t>
  </si>
  <si>
    <t>45. වෘත්තීයමය සේවාවන්</t>
  </si>
  <si>
    <t>44. නිවාස අයිතිය සහ දේපළ වෙළඳාම</t>
  </si>
  <si>
    <t>43. රක්ෂණය, ප්‍රතිරක්ෂණය සහ විශ්‍රාම අරමුදල් කළමනාකරණය</t>
  </si>
  <si>
    <t>42. මූල්‍ය හා මූල්‍ය අතරමැදි සේවාවන් සහ ඒ ආශ්‍රිත වෙනත් සේවාවන්</t>
  </si>
  <si>
    <t>41. පරිගණක වැඩසටහන් හා මෘදුකාංග නිෂ්පාදනය සහ තොරතුරු තාක්ෂණ සේවාවන්</t>
  </si>
  <si>
    <t>40. විදුලි සංදේශ සේවාවන්</t>
  </si>
  <si>
    <t>39. ගුවන්විදුලි සහ රූපවාහිනී විකාශනය සහ එම නිෂ්පාදන කටයුතු</t>
  </si>
  <si>
    <t>38. නවාතැන් සැපයීම සහ ආහාරපාන සැපයීමේ සේවාවන්</t>
  </si>
  <si>
    <t>37. තැපැල් සහ කුරියර් සේවාවන්</t>
  </si>
  <si>
    <t>36. මගීන් හා භාණ්ඩ ප්‍රවාහන සේවාවන් සහ ගබඩා පහසුකම් සැපයීම</t>
  </si>
  <si>
    <t>35. තොග හා සිල්ලර වෙළඳාම</t>
  </si>
  <si>
    <t>සේවාවන්</t>
  </si>
  <si>
    <t>34. ඉදිකිරීම් කර්මාන්තය සහ එම සේවාවන්</t>
  </si>
  <si>
    <t>33. මලාපවහන කටයුතු, කසළ කළමනාකරණය සහ එම ද්‍රව්‍ය ප්‍රතිචක්‍රීයකරණය</t>
  </si>
  <si>
    <t>32. ජලය එක්රැස් කිරීම, පිරිසිදු කිරීම සහ බෙදාහැරීම</t>
  </si>
  <si>
    <t>31. විදුලිය, ගෑස්, වාෂ්ප හා වායු සමීකරණ සැපයීම</t>
  </si>
  <si>
    <t>30. වෙනත් නිෂ්පාදන කර්මාන්ත, යන්ත්‍රෝපකරණ අලුත්වැඩියාව හා සවිකිරීම</t>
  </si>
  <si>
    <t>29. ගෘහභාණ්ඩ නිෂ්පාදනය</t>
  </si>
  <si>
    <t>28. යන්ත්‍රෝපකරණ නිෂ්පාදන</t>
  </si>
  <si>
    <t>27. ලෝහ සහ ඒ ආශ්‍රිත නිෂ්පාදන</t>
  </si>
  <si>
    <t>26. ලෝහමය නොවන වෙනත් ඛනිජ නිෂ්පාදන</t>
  </si>
  <si>
    <t>25. රබර් සහ ප්ලාස්ටික් නිෂ්පාදන</t>
  </si>
  <si>
    <t>24. රසායන ද්‍රව්‍ය සහ ඒ ආශ්‍රිත නිෂ්පාදන, ඖෂධ හා ඒ ආශ්‍රිත නිෂ්පාදන</t>
  </si>
  <si>
    <t>23. අඟුරු සහ ඛනිජ තෙල් පිරිපහදු කිරීමේ නිෂ්පාදන</t>
  </si>
  <si>
    <t>22. කඩදාසි හා ඒ ආශ්‍රිත නිෂ්පාදන, මුද්‍රණ කටයුතු සහ දෘශ්‍ය හා ශ්‍රවණ තැටි නැවත නිෂ්පාදනය</t>
  </si>
  <si>
    <t>21. ගෘහභාණ්ඩ හැර දැව හා ඒ ආශ්‍රිත නිෂ්පාදන</t>
  </si>
  <si>
    <t>20. රෙදිපිළි, නිමි ඇඳුම්, සම් සහ සම් භාණ්ඩ නිෂ්පාදනය</t>
  </si>
  <si>
    <t>19. ආහාර, බීම සහ දුම්කොළ නිෂ්පාදනය</t>
  </si>
  <si>
    <t>18. පතල් හා කැණීම් කර්මාන්තය</t>
  </si>
  <si>
    <t>කර්මාන්ත</t>
  </si>
  <si>
    <t>17. මිරිදිය ධීවර කර්මාන්තය සහ මිරිදිය ජලජීව වගාව</t>
  </si>
  <si>
    <t>16. කරදිය ධීවර කර්මාන්තය සහ කරදිය ජලජීව වගාව</t>
  </si>
  <si>
    <t>15. වන වගාව, දැව හා වනාන්තර ආශ්‍රිත නිෂ්පාදන</t>
  </si>
  <si>
    <t>14. කෘෂිකාර්මික කටයුතු සඳහා වන ආධාරක කාර්යයන්</t>
  </si>
  <si>
    <t>13. පැල බෝකිරීම</t>
  </si>
  <si>
    <t>12. කිරි, බිත්තර, මස් සහ වෙනත් සත්ත්ව නිෂ්පාදනයන්</t>
  </si>
  <si>
    <t>11. වෙනත් බහුවාර්ෂික භෝග වගාව</t>
  </si>
  <si>
    <t>10. රබර් වගාව</t>
  </si>
  <si>
    <t>9. කුළුබඩු, සුවඳ දෙන භෝග, බෙහෙත් සහ ඖෂධීය පැළෑටි වගාව</t>
  </si>
  <si>
    <t>8. වෙනත් පානීය භෝග වගාවන් (කෝපි, කොකෝවා ආදී)</t>
  </si>
  <si>
    <t>7. තේ වගාව</t>
  </si>
  <si>
    <t>6. තෙල් සහිත පලතුරු භෝග වගාව (පොල්, තැඹිලි සහ ඔයිල් ෆාම්)</t>
  </si>
  <si>
    <t>5. පළතුරු වගාව</t>
  </si>
  <si>
    <t>4. උක් වගාව, දුම්කොළ වගාව සහ වෙනත් බහුවාර්ෂික නොවන භෝග</t>
  </si>
  <si>
    <t>3. එළවළු වගාව</t>
  </si>
  <si>
    <t>2. වී වගාව</t>
  </si>
  <si>
    <t>1. ධාන්‍ය වගාව (වී හැර)</t>
  </si>
  <si>
    <t>කෘෂිකර්මාන්තය, වන වගාව හා ධීවර කර්මාන්තය</t>
  </si>
  <si>
    <t>2023 (ඇ)</t>
  </si>
  <si>
    <t>2022 (ආ)(ඇ)</t>
  </si>
  <si>
    <t>2021 (ආ)</t>
  </si>
  <si>
    <t>2020 (ආ)</t>
  </si>
  <si>
    <t>ආර්ථික කටයුතු</t>
  </si>
  <si>
    <t>රුපියල් මිලියන</t>
  </si>
  <si>
    <t>කර්මාන්ත මූලය අනුව දළ ජාතික ආදායම (පවත්නා වෙළඳපොළ මිල අනුව) (අ)</t>
  </si>
  <si>
    <t>1 වැනි සංඛ්‍යා සටහන</t>
  </si>
  <si>
    <t>මූර්ත අංශය</t>
  </si>
  <si>
    <t>2 වැනි සංඛ්‍යා සටහන</t>
  </si>
  <si>
    <t>කර්මාන්ත මූලය අනුව දළ ජාතික ආදායම (2015 ස්ථාවර මිල අනුව) (අ)</t>
  </si>
  <si>
    <t>විදේශීය ශුද්ධ ප්‍රාථමික ආදායම</t>
  </si>
  <si>
    <t>3 වැනි සංඛ්‍යා සටහන</t>
  </si>
  <si>
    <t>ආයතනික අංශ අනුව සමස්ත එකතු කළ අගය (පවත්නා වෙළඳපොළ මිල අනුව) (අ)</t>
  </si>
  <si>
    <t>මූල්‍ය නොවන අංශය</t>
  </si>
  <si>
    <t>මූල්‍ය අංශය</t>
  </si>
  <si>
    <t>රාජ්‍ය අංශය</t>
  </si>
  <si>
    <t>ගෘහ ඒකක හා ලාභ අපේක්ෂාවෙන් තොරව ගෘහ ඒකක සඳහා සේවය සපයන ආයතන අංශය</t>
  </si>
  <si>
    <t>4 වැනි සංඛ්‍යා සටහන</t>
  </si>
  <si>
    <t>කර්මාන්ත මූලය අනුව පළාත් දළ දේශීය නිෂ්පාදිතය (පවත්නා වෙළඳපොළ මිල අනුව) (අ)</t>
  </si>
  <si>
    <t>වර්ෂය/පළාත</t>
  </si>
  <si>
    <t>බස්නාහිර</t>
  </si>
  <si>
    <t>මධ්‍යම</t>
  </si>
  <si>
    <t>දකුණ</t>
  </si>
  <si>
    <t>උතුර</t>
  </si>
  <si>
    <t>නැගෙනහිර</t>
  </si>
  <si>
    <t>වයඹ</t>
  </si>
  <si>
    <t>උතුරු මැද</t>
  </si>
  <si>
    <t>ඌව</t>
  </si>
  <si>
    <t>සබරගමුව</t>
  </si>
  <si>
    <t>ශ්‍රී ලංකාව</t>
  </si>
  <si>
    <t>ද.දේ.නි. (රු.මිලියන)</t>
  </si>
  <si>
    <t>2018</t>
  </si>
  <si>
    <t>ද.දේ.නි. දායකත්වය (ප්‍රතිශතය)</t>
  </si>
  <si>
    <t>11.7</t>
  </si>
  <si>
    <t>ද.දේ.නි. ආර්ථික අංශ අනුව (රු.මිලියන)</t>
  </si>
  <si>
    <t>කෘෂිකාර්මික</t>
  </si>
  <si>
    <t>සේවා</t>
  </si>
  <si>
    <t>ද.දේ.නි. (ඈ)</t>
  </si>
  <si>
    <t>(අ) 2018 වර්ෂයේ දත්ත, ජනලේඛන හා සංඛ්‍යාලේඛන දෙපාර්තමේන්තුව මගින් සම්පාදිත පාද වර්ෂ 2010 ද.දේ.නි. ඇස්තමේන්තු මත පදනම් වන අතර 2019 වර්ෂයේ සිට දත්ත පාද වර්ෂ 2015 ද.දේ.නි. ඇස්තමේන්තු මත පදනම් වේ.</t>
  </si>
  <si>
    <r>
      <rPr>
        <i/>
        <sz val="10"/>
        <color rgb="FF000000"/>
        <rFont val="Iskoola Pota"/>
        <family val="2"/>
      </rPr>
      <t xml:space="preserve">මූලය: </t>
    </r>
    <r>
      <rPr>
        <sz val="10"/>
        <color rgb="FF000000"/>
        <rFont val="Iskoola Pota"/>
        <family val="2"/>
      </rPr>
      <t>ශ්‍රී ලංකා මහ බැංකුව</t>
    </r>
  </si>
  <si>
    <t>(ඈ) භාණ්ඩ හා සේවා මත පනවන ලද බදු සහ සහනාධාර ගැලපුම ඇතුළත් නොවන බැවින්, මෙහි කෘෂිකාර්මික, කාර්මික හා සේවා යන අංශවල අගයන්ගේ එකතුව ද.දේ.නි. අගයට සමාන නොවේ.</t>
  </si>
  <si>
    <t>5 වැනි සංඛ්‍යා සටහන</t>
  </si>
  <si>
    <t>සම්පත් සහ ඒවායේ උපයෝජනය (පවත්නා වෙළඳපොළ මිල අනුව) (අ)</t>
  </si>
  <si>
    <t>ශීර්ෂය</t>
  </si>
  <si>
    <t>අ. සම්පත්</t>
  </si>
  <si>
    <t>දළ දේශීය නිෂ්පාදිතය</t>
  </si>
  <si>
    <t>භාණ්ඩ සහ සේවා ආනයන</t>
  </si>
  <si>
    <t>එකතුව</t>
  </si>
  <si>
    <t>ආ. උපයෝජනය</t>
  </si>
  <si>
    <t>පරිභෝජනය</t>
  </si>
  <si>
    <t>දළ ස්ථාවර ප්‍රාග්ධන සම්පාදනය</t>
  </si>
  <si>
    <t>තොග/පරිලේඛන වෙනස්වීම් සහ වටිනාදේ අත්පත්කරගැනීම් සහ අතහැරීම</t>
  </si>
  <si>
    <t>භාණ්ඩ සහ සේවා අපනයන</t>
  </si>
  <si>
    <r>
      <t xml:space="preserve">මූලයන්: </t>
    </r>
    <r>
      <rPr>
        <sz val="10"/>
        <rFont val="Iskoola Pota"/>
        <family val="2"/>
      </rPr>
      <t>ජනලේඛන හා සංඛ්‍යාලේඛන දෙපාර්තමේන්තුව</t>
    </r>
  </si>
  <si>
    <t>ශ්‍රී ලංකා මහ බැංකුව</t>
  </si>
  <si>
    <t>6 වැනි සංඛ්‍යා සටහන</t>
  </si>
  <si>
    <t>සම්පත් සහ ඒවායේ උපයෝජනය (2015 ස්ථාවර මිල අනුව) (අ)</t>
  </si>
  <si>
    <t>7 වැනි සංඛ්‍යා සටහන</t>
  </si>
  <si>
    <t>පවත්නා වෙළඳපොළ මිල අනුව ප්‍රධාන ඓක්‍යයන්ගේ තුලනය (අ)</t>
  </si>
  <si>
    <t>1. දළ දේශීය නිෂ්පාදිතය</t>
  </si>
  <si>
    <t>එකතු කළා : විදේශීය ප්‍රාථමික ආදායම් ලැබීම් (ඈ)</t>
  </si>
  <si>
    <t>අඩු කළා : විදේශීය ප්‍රාථමික ආදායම් ගෙවීම් (ඈ)</t>
  </si>
  <si>
    <t>2. දළ ජාතික ආදායම</t>
  </si>
  <si>
    <t>එකතු කළා : විදේශීය ජංගම සංක්‍රාම ලැබීම් (ඈ)</t>
  </si>
  <si>
    <t>අඩු කළා : විදේශීය ජංගම සංක්‍රාම ගෙවීම් (ඈ)</t>
  </si>
  <si>
    <t>3. වැයකළ හැකි දළ ජාතික ආදායම</t>
  </si>
  <si>
    <t>අඩු කළා : අවසාන පරිභෝජනය</t>
  </si>
  <si>
    <t>4. ජාතික ඉතුරුම්</t>
  </si>
  <si>
    <t>එකතු කළා : ගෙවුම් ශේෂයේ ජංගම ගිණුමේ හිඟය (ඈ)</t>
  </si>
  <si>
    <t>5. දළ දේශීය ප්‍රාග්ධන සම්පාදනය</t>
  </si>
  <si>
    <t>8 වැනි සංඛ්‍යා සටහන</t>
  </si>
  <si>
    <t>පවත්නා වෙළඳපොළ මිල අනුව දළ දේශීය ප්‍රාග්ධන සම්පාදනය (අ)</t>
  </si>
  <si>
    <t>දළ ප්‍රාග්ධන සම්පාදනය</t>
  </si>
  <si>
    <t>1. වත්කම් වර්ගීකරණය අනුව දළ ස්ථාවර ප්‍රාග්ධන සම්පාදනය</t>
  </si>
  <si>
    <t>1.1 ඉදිකිරීම්</t>
  </si>
  <si>
    <t>1.2 යන්ත්‍ර-සූත්‍ර හා යුධමය ආම්පන්න</t>
  </si>
  <si>
    <t>1.3 ප්‍රවාහන උපකරණ</t>
  </si>
  <si>
    <t>1.4 තොරතුරු තාක්ෂණ උපකරණ</t>
  </si>
  <si>
    <t>1.5 වගා කළ ජෛව විද්‍යාත්මක සම්පත්</t>
  </si>
  <si>
    <t>1.6 බුද්ධිමය දේපළ</t>
  </si>
  <si>
    <t>1.7 හිමිකම් පැවරීමේ පිරිවැය</t>
  </si>
  <si>
    <t>2. තොග/පරිලේඛන වෙනස්වීම් සහ වටිනාදේ අත්පත් කරගැනීම් සහ අතහැරීම</t>
  </si>
  <si>
    <t>2.1 තොග/පරිලේඛන වෙනස්වීම්</t>
  </si>
  <si>
    <t>2.2 වටිනාදේ අත්පත් කරගැනීම් සහ අතහැරීම</t>
  </si>
  <si>
    <t>9 වැනි සංඛ්‍යා සටහන</t>
  </si>
  <si>
    <t>පවත්නා වෙළඳපොළ මිල අනුව පෞද්ගලික පරිභෝජන වියදමේ සංයුතිය (අ)</t>
  </si>
  <si>
    <t>1. ආහාරපාන සහ මධ්‍යසාර නොවන පානීය ද්‍රව්‍ය</t>
  </si>
  <si>
    <t>2. මධ්‍යසාර, දුම්කොළ නිෂ්පාදන සහ වෙනත් මත්ද්‍රව්‍ය</t>
  </si>
  <si>
    <t>3. ඇඳුම්-පැළඳුම් සහ පාවහන්</t>
  </si>
  <si>
    <t>4. නිවාස කුලී, ජලය, විදුලිය, ගෑස් සහ අනෙකුත් බලශක්ති භාවිතයන්</t>
  </si>
  <si>
    <t>5. ගෘහභාණ්ඩ, ගෘහ උපකරණ සහ දෛනික නිවාස අΩළුත්වැඩියාවන්</t>
  </si>
  <si>
    <t>6. සෞඛ්‍යය</t>
  </si>
  <si>
    <t>7. ප්‍රවාහනය</t>
  </si>
  <si>
    <t>8. සන්නිවේදනය</t>
  </si>
  <si>
    <t>9. ක්‍රීඩා, විනෝදාංශ සහ සංස්කෘතික කටයුතු</t>
  </si>
  <si>
    <t>10. අධ්‍යාපනය</t>
  </si>
  <si>
    <t>11. හෝටල් සහ ආපනශාලා පහසුකම්</t>
  </si>
  <si>
    <t>12. වෙනත් තැනක සඳහන් නොවන විවිධ භාණ්ඩ හා සේවා ලබා ගැනීම</t>
  </si>
  <si>
    <t>13. ශ්‍රී ලාංකිකයින් එතෙරදී කරන වියදම්</t>
  </si>
  <si>
    <t>14. අඩු කළා : විදේශිකයින් මෙතෙරදී කරන වියදම්</t>
  </si>
  <si>
    <t>මුළු පෞද්ගලික පරිභෝජන වියදම</t>
  </si>
  <si>
    <t>10 වැනි සංඛ්‍යා සටහන</t>
  </si>
  <si>
    <t>දළ දේශීය නිෂ්පාදිතයේ ආදායම් සංරචක (පවත්නා වෙළඳපොළ මිල අනුව) (අ)</t>
  </si>
  <si>
    <t>1. සේවක ආදායම්</t>
  </si>
  <si>
    <t>2. දළ මෙහෙයුම් අතිරික්තය</t>
  </si>
  <si>
    <t>2.1 ශුද්ධ මෙහෙයුම් අතිරික්තය</t>
  </si>
  <si>
    <t>2.2 ස්ථාවර ප්‍රාග්ධන පරිභෝජනය</t>
  </si>
  <si>
    <t>3. දළ මිශ්‍ර ආදායම</t>
  </si>
  <si>
    <t>3.1 ශුද්ධ මිශ්‍ර ආදායම</t>
  </si>
  <si>
    <t>3.2 ස්ථාවර ප්‍රාග්ධන පරිභෝජනය</t>
  </si>
  <si>
    <t>4. නිෂ්පාදනය මත වෙනත් බදු (අඩුකළා එම සහනාධාර)</t>
  </si>
  <si>
    <t>5. මූලික මිලගණන් අනුව සමස්ත එකතු කළ අගය</t>
  </si>
  <si>
    <t>6. වෙළදපොළ මිල අනුව දළ දේශීය නිෂ්පාදිතය (ද.දේ.නි)</t>
  </si>
  <si>
    <t>11 වැනි සංඛ්‍යා සටහන</t>
  </si>
  <si>
    <t>දළ දේශීය නිෂ්පාදිතයේ ආදායම් සංරචක (2015 ස්ථාවර මිල අනුව) (අ)</t>
  </si>
  <si>
    <t xml:space="preserve">මූර්ත අංශය </t>
  </si>
  <si>
    <t>12 වැනි සංඛ්‍යා සටහන</t>
  </si>
  <si>
    <t xml:space="preserve">ප්‍රධාන කෘෂිකාර්මික බෝගවල උපනති </t>
  </si>
  <si>
    <t xml:space="preserve">ශීර්ෂය </t>
  </si>
  <si>
    <t xml:space="preserve">ඒකකය </t>
  </si>
  <si>
    <t>2021 (අ)</t>
  </si>
  <si>
    <t>2022 (අ)</t>
  </si>
  <si>
    <t>2023 (ආ)</t>
  </si>
  <si>
    <t xml:space="preserve">1. තේ </t>
  </si>
  <si>
    <t>1.1 නිෂ්පාදනය (ඇ)</t>
  </si>
  <si>
    <t>කි.ග්‍රෑ. මිලියන</t>
  </si>
  <si>
    <t xml:space="preserve">1.2 මුළු වගා බිම් ප්‍රමාණය </t>
  </si>
  <si>
    <t xml:space="preserve">හෙක්ටයාර දහස් </t>
  </si>
  <si>
    <t>1.3 දලු කැඩීම සිදුකරන බිම් ප්‍රමාණය</t>
  </si>
  <si>
    <t>1.4 නිෂ්පාදන පිරිවැය (ඈ)</t>
  </si>
  <si>
    <t>රු./කි.ග්‍රෑ.</t>
  </si>
  <si>
    <t>1.5 සාමාන්‍ය මිල</t>
  </si>
  <si>
    <t>කොළඹ වෙන්දේසිය</t>
  </si>
  <si>
    <t>අපනයන (නැ.වි.ස.)</t>
  </si>
  <si>
    <t>1.6 නැවත වගා කිරීම</t>
  </si>
  <si>
    <t>හෙක්ටයාර</t>
  </si>
  <si>
    <t xml:space="preserve">1.7 අලුතින් වගා කිරීම </t>
  </si>
  <si>
    <t>2.  රබර්</t>
  </si>
  <si>
    <t xml:space="preserve">2.1 නිෂ්පාදනය </t>
  </si>
  <si>
    <t xml:space="preserve">2.2 මුළු වගා බිම් ප්‍රමාණය </t>
  </si>
  <si>
    <t xml:space="preserve">2.3 කිරි කපන ලද බිම් ප්‍රමාණය </t>
  </si>
  <si>
    <t xml:space="preserve">2.4 සාමාන්‍ය ඵලදාව </t>
  </si>
  <si>
    <t>හෙක්ටයාරයට කි.ග්‍රෑ.</t>
  </si>
  <si>
    <t xml:space="preserve">2.5 නිෂ්පාදන පිරිවැය   </t>
  </si>
  <si>
    <t>2.6 සාමාන්‍ය මිල</t>
  </si>
  <si>
    <t>කොළඹ වෙන්දේසිය
(දුම් ගැසූ දාර ෂීට් රබර් නො.1)</t>
  </si>
  <si>
    <t>2.7 නැවත වගා කිරීම (ඉ)</t>
  </si>
  <si>
    <t>2.8 අලුතින් වගා කිරීම (ඉ)</t>
  </si>
  <si>
    <t xml:space="preserve">3. පොල් </t>
  </si>
  <si>
    <t xml:space="preserve">3.1 නිෂ්පාදනය </t>
  </si>
  <si>
    <t>ගෙඩි මිලියන</t>
  </si>
  <si>
    <t xml:space="preserve">3.2 මුළු වගා බිම් ප්‍රමාණය </t>
  </si>
  <si>
    <t xml:space="preserve">3.3 නිෂ්පාදන පිරිවැය   </t>
  </si>
  <si>
    <t>ගෙඩියකට රුපියල්</t>
  </si>
  <si>
    <t>3.4 සාමාන්‍ය අපනයන මිල</t>
  </si>
  <si>
    <t>(නැ.වි.ස.) (ඊ)</t>
  </si>
  <si>
    <t>ගෙඩියක් රුපියල්</t>
  </si>
  <si>
    <t>3.5 නැවත වගා කිරීම/යටි වගාව (උ)</t>
  </si>
  <si>
    <t>3.6 අලුතින් වගා කිරීම (ඌ)</t>
  </si>
  <si>
    <t>4. වී</t>
  </si>
  <si>
    <t>4.1 නිෂ්පාදනය (එ) (ඒ)</t>
  </si>
  <si>
    <t xml:space="preserve">මෙට්‍රික් ටොන් දහස් </t>
  </si>
  <si>
    <t>ලැ.නො.</t>
  </si>
  <si>
    <t>4.2 වපුරන ලද බිම් ප්‍රමාණය (එ) (ඒ)</t>
  </si>
  <si>
    <t>4.3 අස්වැන්න නෙලාගත් බිම් ප්‍රමාණය (එ) (ඒ)</t>
  </si>
  <si>
    <t>4.4 සාමාන්‍ය ඵලදාව (එ) (ඒ) (ඔ)</t>
  </si>
  <si>
    <t xml:space="preserve">4.5 සහල් ආනයනය </t>
  </si>
  <si>
    <t xml:space="preserve">4.6 දෙන ලද ණය ප්‍රමාණය </t>
  </si>
  <si>
    <t>4.7 පොහොර භාවිතය (ඕ)</t>
  </si>
  <si>
    <t>-</t>
  </si>
  <si>
    <t>(අ) සංශෝධිත</t>
  </si>
  <si>
    <t>මූලයන්:</t>
  </si>
  <si>
    <t>ශ්‍රී ලංකා තේ මණ්ඩලය</t>
  </si>
  <si>
    <t>(ආ)තාවකාලික</t>
  </si>
  <si>
    <t>කුඩා තේ වතු සංවර්ධන අධිකාරිය</t>
  </si>
  <si>
    <t>(ඇ) හරිත තේ ඇතුළුව</t>
  </si>
  <si>
    <t>කෘෂිකර්ම හා වැවිලි කර්මාන්ත අමාත්‍යාංශය</t>
  </si>
  <si>
    <t>(ඈ) රාජ්‍ය අංශයේ වතු සහ පෞද්ගලික වතු සමාගම්වල නිෂ්පාදන පිරිවැයෙහි බර තබන ලද සාමාන්‍යය මෙයින් දැක්වේ</t>
  </si>
  <si>
    <t>ජනලේඛන හා සංඛ්‍යාලේඛන දෙපාර්තමේන්තුව</t>
  </si>
  <si>
    <t>මෙයට අමු දලු නිෂ්පාදකයින්ගේ ලාභාන්තික ද ඇතුළත් වේ</t>
  </si>
  <si>
    <t>රබර් සංවර්ධන දෙපාර්තමේන්තුව</t>
  </si>
  <si>
    <t>(ඉ) රබර් සංවර්ධන දෙපාර්තමේන්තුවේ වගා සහන යෝජනා ක්‍රමය යටතේ වගා කරන ලද බිම් ප්‍රමාණය ආවරණය වේ</t>
  </si>
  <si>
    <t>පොල් වගා කිරීමේ මණ්ඩලය</t>
  </si>
  <si>
    <t>(ඊ) ප්‍රධාන පොල් මද නිෂ්පාදන තුන සඳහා පමණි</t>
  </si>
  <si>
    <t>පොල් සංවර්ධන අධිකාරිය</t>
  </si>
  <si>
    <t>(උ) පොල් වගා කිරීමේ මණ්ඩලය විසින් දෙනු ලබන වගා සහනාධාර වැඩපිළිවෙළ යටතේ වගා කරන බිම් පමණක් ආවරණය වේ</t>
  </si>
  <si>
    <t>ජාතික පොහොර ලේකම් කාර්යාලය</t>
  </si>
  <si>
    <t>(ඌ) 2013 - 2015 කාලපරිච්ඡේදය සඳහා අලුතින් වගා කරනු ලැබූ බිම් ප්‍රමාණ පොල් වගා කිරීමේ මණ්ඩලය විසින් බෙදා හරින ලද බීජ පැළ සංඛ්‍යාව අනුව ගණනය කර ඇත.</t>
  </si>
  <si>
    <t>කොළඹ තේ තැරැව්කරුවන්ගේ සංගමය</t>
  </si>
  <si>
    <t>මෙහි දී පොල් බීජ පැළ 158ක් සඳහා හෙක්ටයාර එකක් යන අනුපාතය යොදා ගෙන ඇත</t>
  </si>
  <si>
    <t>ලංකා වාණිජ මණ්ඩලය</t>
  </si>
  <si>
    <t xml:space="preserve">(එ) වගා වර්ෂය මත පදනම් වේ </t>
  </si>
  <si>
    <t>ශ්‍රී ලංකා රේගුව</t>
  </si>
  <si>
    <t>(ඒ) වී නිෂ්පාදනය, වගා බිම් ප්‍රමාණය සහ හෙක්ටයාරයක් සඳහා ඵලදාව පිළිබඳ වාර්ෂික දත්ත මෙම වාර්තාව ප්‍රකාශයට පත් කරන අවස්ථාව වනවිට ලැබී නොමැත</t>
  </si>
  <si>
    <t>(ඔ) සමස්ත නිෂ්පාදනය අස්වනු නෙලාගත් ශුද්ධ බිම් ප්‍රමාණයෙන් බෙදීමෙන් හෙක්ටයාරයක් සඳහා ඵලදාව ගණනය කර ඇත</t>
  </si>
  <si>
    <t>(ඕ) කාබනික පොහොර නිකුත් කළ ප්‍රමාණය ජාතික පොහොර ලේකම් කාර්යාලයේ දත්ත මත පදනම් වේ</t>
  </si>
  <si>
    <t xml:space="preserve">13 වැනි සංඛ්‍යා සටහන </t>
  </si>
  <si>
    <t>තේ, රබර්, පොල් සහ අනෙකුත් කෘෂි අපනයන බෝග නිෂ්පාදනය</t>
  </si>
  <si>
    <t>බෝගය</t>
  </si>
  <si>
    <t>1.තේ (ඇ)</t>
  </si>
  <si>
    <t>පහතරට</t>
  </si>
  <si>
    <t xml:space="preserve">මැදරට </t>
  </si>
  <si>
    <t>"</t>
  </si>
  <si>
    <t xml:space="preserve">උඩරට  </t>
  </si>
  <si>
    <t>2. රබර්</t>
  </si>
  <si>
    <t>ෂීට් රබර්</t>
  </si>
  <si>
    <t>ක්‍රේප් රබර්</t>
  </si>
  <si>
    <t xml:space="preserve">අනෙකුත් </t>
  </si>
  <si>
    <t>දිසිඳි පොල් (ඈ)</t>
  </si>
  <si>
    <t>පොල් තෙල් (ඈ)</t>
  </si>
  <si>
    <t>කොප්පරා අපනයන (ඈ)</t>
  </si>
  <si>
    <t>පොල් ගෙඩි අපනයන</t>
  </si>
  <si>
    <t>පොල් ක්‍රීම්, පිටිකළ පොල්කිරි සහ පොල් කිරි (ඈ)</t>
  </si>
  <si>
    <t xml:space="preserve">දේශීය පොල් ගෙඩි පරිභෝජනය </t>
  </si>
  <si>
    <t>එකතුව (ඉ)</t>
  </si>
  <si>
    <t xml:space="preserve">4. අනෙකුත් කෘෂි අපනයන බෝග </t>
  </si>
  <si>
    <t>කෝපි</t>
  </si>
  <si>
    <t xml:space="preserve">මෙට්‍රික් ටොන් </t>
  </si>
  <si>
    <t>කොකෝවා</t>
  </si>
  <si>
    <t>කුරුඳු</t>
  </si>
  <si>
    <t>ගම්මිරිස්</t>
  </si>
  <si>
    <t>කරාබු නැටි</t>
  </si>
  <si>
    <t>කරදමුංගු</t>
  </si>
  <si>
    <t xml:space="preserve">සාදික්කා සහ වසාවාසි </t>
  </si>
  <si>
    <t xml:space="preserve"> </t>
  </si>
  <si>
    <t>(ආ) තාවකාලික</t>
  </si>
  <si>
    <t xml:space="preserve">(ඇ) උස අනුව තේ බිම් වර්ගීකරණය :     </t>
  </si>
  <si>
    <t xml:space="preserve"> - මුහුදු මට්ටමේ සිට මීටර් 610 දක්වා</t>
  </si>
  <si>
    <t>මැදරට</t>
  </si>
  <si>
    <t xml:space="preserve"> - මුහුදු මට්ටමේ සිට මීටර් 610 - මීටර් 1,220 අතර</t>
  </si>
  <si>
    <t>අපනයන කෘෂිකර්ම දෙපාර්තමේන්තුව</t>
  </si>
  <si>
    <t>උඩරට</t>
  </si>
  <si>
    <t xml:space="preserve"> - මුහුදු මට්ටමෙන් මීටර් 1,220ට ඉහළ</t>
  </si>
  <si>
    <t xml:space="preserve">(ඈ) ගෙඩි ප්‍රමාණය ගණන් බැලීමේදී යොදාගත් අනුපාතික </t>
  </si>
  <si>
    <t xml:space="preserve">කපාපු පොල් මෙට්‍රික් ටොන් 1 </t>
  </si>
  <si>
    <t xml:space="preserve"> -    ගෙඩි 8,960</t>
  </si>
  <si>
    <t xml:space="preserve">පොල් තෙල් මෙට්‍රික් ටොන් 1 </t>
  </si>
  <si>
    <t xml:space="preserve"> -    ගෙඩි 9,250</t>
  </si>
  <si>
    <t xml:space="preserve">කොප්පරා මෙට්‍රික් ටොන් 1 </t>
  </si>
  <si>
    <t xml:space="preserve"> -    ගෙඩි 5,500</t>
  </si>
  <si>
    <t xml:space="preserve">පිටිකළ පොල් කිරි මෙට්‍රික් ටොන් 1  </t>
  </si>
  <si>
    <t xml:space="preserve"> -    ගෙඩි 16,000</t>
  </si>
  <si>
    <t xml:space="preserve">පොල් ක්‍රීම්  මෙට්‍රික් ටොන් 1  </t>
  </si>
  <si>
    <t xml:space="preserve">පොල් කිරි මෙට්‍රික් ටොන් 1  </t>
  </si>
  <si>
    <t xml:space="preserve"> -    ගෙඩි 4,000</t>
  </si>
  <si>
    <t>(ඉ) පොල් ආශ්‍රිත ඇතැම් නිෂ්පාදන ඇතුළත් නොවීම සහ තොග ගැළපීම් හේතුවෙන් ශීර්ෂවල එකතුව මුළු නිෂ්පාදනය හා නොසැසඳේ</t>
  </si>
  <si>
    <t>14 වැනි සංඛ්‍යා සටහන</t>
  </si>
  <si>
    <t xml:space="preserve">වාර්ෂික වර්ෂාපතනය සහ වැසි දින </t>
  </si>
  <si>
    <t xml:space="preserve">කාලගුණ විද්‍යා මධ්‍යස්ථාන </t>
  </si>
  <si>
    <t>1961-1990</t>
  </si>
  <si>
    <t>1991-2010</t>
  </si>
  <si>
    <t>2011-2020</t>
  </si>
  <si>
    <t>2023 (අ)</t>
  </si>
  <si>
    <t>වාර්ෂික සාමාන්‍යය</t>
  </si>
  <si>
    <t>වර්ෂාපතනය
(මි.මී.)</t>
  </si>
  <si>
    <t>වැසි දින</t>
  </si>
  <si>
    <t xml:space="preserve">අනුරාධපුරය </t>
  </si>
  <si>
    <t>බණ්ඩාරවෙල</t>
  </si>
  <si>
    <t>කොළඹ</t>
  </si>
  <si>
    <t>හම්බන්තොට</t>
  </si>
  <si>
    <t>කටුගස්තොට</t>
  </si>
  <si>
    <t>නුවරඑළිය</t>
  </si>
  <si>
    <t>රත්නපුරය</t>
  </si>
  <si>
    <t xml:space="preserve">ත්‍රිකුණාමලය </t>
  </si>
  <si>
    <t>සටහන: මි.මී. = මිලි මීටර</t>
  </si>
  <si>
    <t>මූලය:</t>
  </si>
  <si>
    <t>කාලගුණ විද්‍යා දෙපාර්තමේන්තුව</t>
  </si>
  <si>
    <t>(අ) තාවකාලික</t>
  </si>
  <si>
    <t>15 වැනි සංඛ්‍යා සටහන</t>
  </si>
  <si>
    <t>දිස්ත්‍රික්ක අනුව වී වගා අංශයේ ක්‍රියාකාරිත්වය (අ) (ආ)</t>
  </si>
  <si>
    <t>කලාපය හා
දිස්ත්‍රික්කය</t>
  </si>
  <si>
    <t>දළ වශයෙන් වපුරන ලද බිම් ප්‍රමාණය (හෙක්ටයාර)</t>
  </si>
  <si>
    <t>දළ වශයෙන් අස්වැන්න නෙළාගත්
බිම් ප්‍රමාණය (හෙක්ටයාර)</t>
  </si>
  <si>
    <t>නිෂ්පාදනය (මෙට්‍රික් ටොන්)</t>
  </si>
  <si>
    <t>හෙක්ටයාරයකට ඵලදාව
(කිලෝ ග්‍රෑම්) (ඇ)</t>
  </si>
  <si>
    <t>2022/2023</t>
  </si>
  <si>
    <t xml:space="preserve"> මහ</t>
  </si>
  <si>
    <t>යල</t>
  </si>
  <si>
    <t xml:space="preserve">එකතුව </t>
  </si>
  <si>
    <t>තෙත් කලාපය</t>
  </si>
  <si>
    <t>ගම්පහ</t>
  </si>
  <si>
    <t>කළුතර</t>
  </si>
  <si>
    <t>ගාල්ල</t>
  </si>
  <si>
    <t>මාතර</t>
  </si>
  <si>
    <t>කෑගල්ල</t>
  </si>
  <si>
    <t>මහනුවර</t>
  </si>
  <si>
    <t>බදුල්ල</t>
  </si>
  <si>
    <t>වියළි කලාපය (ඈ)</t>
  </si>
  <si>
    <t>කුරුණෑගල</t>
  </si>
  <si>
    <t>පුත්තලම</t>
  </si>
  <si>
    <t>මාතලේ</t>
  </si>
  <si>
    <t>මොණරාගල</t>
  </si>
  <si>
    <t>යාපනය (ඉ)</t>
  </si>
  <si>
    <t>කිලිනොච්චිය</t>
  </si>
  <si>
    <t>මන්නාරම</t>
  </si>
  <si>
    <t>මුලතිව්</t>
  </si>
  <si>
    <t>වව්නියාව</t>
  </si>
  <si>
    <t>අනුරාධපුරය</t>
  </si>
  <si>
    <t>පොළොන්නරුව</t>
  </si>
  <si>
    <t>අම්පාර</t>
  </si>
  <si>
    <t>මඩකලපුව</t>
  </si>
  <si>
    <t>ත්‍රිකුණාමලය</t>
  </si>
  <si>
    <t>(අ) වගා වර්ෂය මහ (සැප්තැම්බර්/ඔක්තෝබර් - මාර්තු/අප්‍රේල්) සහ යල (අප්‍රේල්/මැයි - අගෝස්තු/සැප්තැම්බර්) කන්නවලින් යුක්තය</t>
  </si>
  <si>
    <t>(ආ) වී වගා බිම් ප්‍රමාණය, නිෂ්පාදනය සහ හෙක්ටයාරයක් සඳහා ඵලදාව පිළිබඳ 2023 වසරේ යල කන්නයේ දත්ත මෙම වාර්තාව ප්‍රකාශයට පත් කරන අවස්ථාව වනවිට ලැබී නොමැත</t>
  </si>
  <si>
    <t>(ඇ) නිෂ්පාදනය අස්වැන්න නෙළා ගන්නා ලද ශුද්ධ බිම් ප්‍රමාණයෙන් බෙදීමෙන් හෙක්ටයාරයකට ඵලදාව ගණනය කර ඇත</t>
  </si>
  <si>
    <t>(ඈ) මහවැලි “එච්” කලාපය හා උඩවලවේ කලාපය අදාළ දිස්ත්‍රික්කයන්ට ඇතුළත් කර ඇත</t>
  </si>
  <si>
    <t>(ඉ) යල කන්නයේ වගා කර නොමැත</t>
  </si>
  <si>
    <t>Zone and District</t>
  </si>
  <si>
    <t xml:space="preserve">    Gross Extent Sown</t>
  </si>
  <si>
    <t xml:space="preserve">     Gross Extent Harvested</t>
  </si>
  <si>
    <t xml:space="preserve">                          Production</t>
  </si>
  <si>
    <t>Yield per Hectare</t>
  </si>
  <si>
    <t>(hectares)</t>
  </si>
  <si>
    <t xml:space="preserve">                                (mt)</t>
  </si>
  <si>
    <t>(kg)</t>
  </si>
  <si>
    <t>Maha</t>
  </si>
  <si>
    <t>Yala</t>
  </si>
  <si>
    <t>Total</t>
  </si>
  <si>
    <t>2019/2020</t>
  </si>
  <si>
    <t>Wet Zone</t>
  </si>
  <si>
    <t>Colombo</t>
  </si>
  <si>
    <t>Gampaha</t>
  </si>
  <si>
    <t>Kalutara</t>
  </si>
  <si>
    <t>Galle</t>
  </si>
  <si>
    <t>Matara</t>
  </si>
  <si>
    <t>Kegalle</t>
  </si>
  <si>
    <t>Ratnapura</t>
  </si>
  <si>
    <t>Kandy</t>
  </si>
  <si>
    <t>Nuwara Eliya</t>
  </si>
  <si>
    <t>Badulla</t>
  </si>
  <si>
    <t>Dry Zone (b)</t>
  </si>
  <si>
    <t>Kurunegala</t>
  </si>
  <si>
    <t>Puttalam</t>
  </si>
  <si>
    <t>Matale</t>
  </si>
  <si>
    <t>Moneragala</t>
  </si>
  <si>
    <t>Jaffna (c)</t>
  </si>
  <si>
    <t xml:space="preserve">Killinochchi </t>
  </si>
  <si>
    <t xml:space="preserve">Mannar </t>
  </si>
  <si>
    <t>Mullaitivu</t>
  </si>
  <si>
    <t xml:space="preserve">Vavuniya </t>
  </si>
  <si>
    <t>Anuradhapura</t>
  </si>
  <si>
    <t>Polonnaruwa</t>
  </si>
  <si>
    <t>Ampara</t>
  </si>
  <si>
    <t>Batticaloa</t>
  </si>
  <si>
    <t>Trincomalee</t>
  </si>
  <si>
    <t>Hambantota</t>
  </si>
  <si>
    <t>Sri Lanka</t>
  </si>
  <si>
    <t>16 වැනි සංඛ්‍යා සටහන</t>
  </si>
  <si>
    <t xml:space="preserve">වර්ෂය </t>
  </si>
  <si>
    <t xml:space="preserve"> යල </t>
  </si>
  <si>
    <t>දළ වශයෙන් වපුරන ලද බිම් ප්‍රමාණය 
(හෙක්ටයාර දහස්)</t>
  </si>
  <si>
    <t>අස්වැන්න
නෙළාගත් ශුද්ධ බිම් ප්‍රමාණය
(හෙක්ටයාර දහස්)</t>
  </si>
  <si>
    <t>නිෂ්පාදනය
(මෙට්‍රික් ටොන් දහස්)</t>
  </si>
  <si>
    <t>හෙක්ටයාරයකට ඵලදාව
(කිලෝග්‍රෑම්) (අ)</t>
  </si>
  <si>
    <t>2023 (ආ) (ඇ)</t>
  </si>
  <si>
    <t>(අ) නිෂ්පාදනය අස්වනු නෙළාගන්නා ලද ශුද්ධ බිම් ප්‍රමාණයෙන් බෙදීමෙන් හෙක්ටයාරයකට ඵලදාව ගණනය කර ඇත</t>
  </si>
  <si>
    <t>(ඇ) වී වගා බිම් ප්‍රමාණය, නිෂ්පාදනය සහ හෙක්ටයාරයක් සඳහා ඵලදාව පිළිබඳ 2023 වසරේ යල කන්නයේ දත්ත මෙම වාර්තාව ප්‍රකාශයට පත් කරන අවස්ථාව වනවිට ලැබී නොමැත</t>
  </si>
  <si>
    <t>17 වැනි සංඛ්‍යා සටහන</t>
  </si>
  <si>
    <t xml:space="preserve"> වගාකළ බිම් ප්‍රමාණය (හෙක්ටයාර)</t>
  </si>
  <si>
    <t>නිෂ්පාදනය (මෙට්‍රික් ටොන් දහස්)</t>
  </si>
  <si>
    <t>ඇස්තමේන්තු කළ සාමාන්‍ය ඵලදාව (හෙක්ටයාරයකට මෙට්‍රික් ටොන්)</t>
  </si>
  <si>
    <t>ලොකු ළුෑනු</t>
  </si>
  <si>
    <t>උඳු</t>
  </si>
  <si>
    <t>වියළි මිරිස් (ඇ)</t>
  </si>
  <si>
    <t>කව්පි</t>
  </si>
  <si>
    <t>තල</t>
  </si>
  <si>
    <t>මුංඇට</t>
  </si>
  <si>
    <t>රටකජු</t>
  </si>
  <si>
    <t>කුරක්කන්</t>
  </si>
  <si>
    <t>බඩ ඉරිඟු</t>
  </si>
  <si>
    <t>අර්තාපල්</t>
  </si>
  <si>
    <t>රතු ළුෑනු</t>
  </si>
  <si>
    <t>සෝයා බෝංචි</t>
  </si>
  <si>
    <t xml:space="preserve">මූලය: </t>
  </si>
  <si>
    <t>(ඇ) අමුමිරිස්‍ කිලෝග්‍රෑම් 4කින්, වියළි මිරිස් කිලෝග්‍රෑමයක් ලබා ගත හැක</t>
  </si>
  <si>
    <t>18 වැනි සංඛ්‍යා සටහන</t>
  </si>
  <si>
    <t xml:space="preserve">හෙක්ටයාර </t>
  </si>
  <si>
    <t>2020/2021
මහ</t>
  </si>
  <si>
    <t>2021
යල</t>
  </si>
  <si>
    <t>2021
එකතුව</t>
  </si>
  <si>
    <t xml:space="preserve">2021/2022
මහ </t>
  </si>
  <si>
    <t>2022
යල</t>
  </si>
  <si>
    <t>2022
එකතුව</t>
  </si>
  <si>
    <t>2022/2023
මහ
(අ)</t>
  </si>
  <si>
    <t>2023
යල
(අ)</t>
  </si>
  <si>
    <t>2023
එකතුව
(අ)</t>
  </si>
  <si>
    <t xml:space="preserve">"බී" කලාපය </t>
  </si>
  <si>
    <t>වී</t>
  </si>
  <si>
    <t>අනෙකුත් ක්ෂේත්‍ර බෝග</t>
  </si>
  <si>
    <t>"සී" කලාපය</t>
  </si>
  <si>
    <t>"ඩී" කලාපය</t>
  </si>
  <si>
    <t>"ජී" කලාපය</t>
  </si>
  <si>
    <t xml:space="preserve">"එච්" කලාපය </t>
  </si>
  <si>
    <t>හුරුලුවැව</t>
  </si>
  <si>
    <t>"එල්" කලාපය</t>
  </si>
  <si>
    <t>උඩවලවේ</t>
  </si>
  <si>
    <t xml:space="preserve">රඹකැන් ඔය </t>
  </si>
  <si>
    <t>"ඊ" කලාපය</t>
  </si>
  <si>
    <t xml:space="preserve">      වී</t>
  </si>
  <si>
    <t xml:space="preserve">ශ්‍රී ලංකා මහවැලි අධිකාරිය </t>
  </si>
  <si>
    <t>19 වැනි සංඛ්‍යා සටහන</t>
  </si>
  <si>
    <t xml:space="preserve">සීනි නිෂ්පාදන අංශය පිළිබඳ සංඛ්‍යාන </t>
  </si>
  <si>
    <t>ඒකකය</t>
  </si>
  <si>
    <t>1. උක් වගා කරන ලද මුළු බිම්</t>
  </si>
  <si>
    <t xml:space="preserve"> ප්‍රමාණය (නිරි වගාව ඇතුළත්ව) (ඇ)</t>
  </si>
  <si>
    <t>2. උක් දඬු කපාගත් බිම් ප්‍රමාණය</t>
  </si>
  <si>
    <t xml:space="preserve">     (නිරි වගාව ඇතුළත්ව) (ඇ)  </t>
  </si>
  <si>
    <t>3. කපාගත් උක් දඬු ප්‍රමාණය</t>
  </si>
  <si>
    <t>මෙට්‍රික් ටොන් දහස්</t>
  </si>
  <si>
    <t xml:space="preserve">       (නිරි වගාව ඇතුළත්ව) (ඇ) </t>
  </si>
  <si>
    <t xml:space="preserve">4. පෞද්ගලික අංශයෙන් මිලට </t>
  </si>
  <si>
    <t xml:space="preserve">     ගත් උක් දඬු ප්‍රමාණය</t>
  </si>
  <si>
    <t>5. අඹරන ලද උක් දඩු ප්‍රමාණය</t>
  </si>
  <si>
    <t>6. සාමාන්‍ය ඵලදාව (ඇ)</t>
  </si>
  <si>
    <t xml:space="preserve">හෙක්ටයාරයකට </t>
  </si>
  <si>
    <t>මෙට්‍රික් ටොන්</t>
  </si>
  <si>
    <t>7. නිෂ්පාදනය කළ සීනි ප්‍රමාණය</t>
  </si>
  <si>
    <t xml:space="preserve">    (අපතේ යන සීනි හැර)</t>
  </si>
  <si>
    <t>8. සීනි ලබා ගැනීමේ අනුපාතය (ඈ)</t>
  </si>
  <si>
    <t>සියයට</t>
  </si>
  <si>
    <t xml:space="preserve">සීමාසහිත ලංකා සීනි (පෙෳද්ගලික) සමාගම - සෙවණගල ඒකකය </t>
  </si>
  <si>
    <t xml:space="preserve">(ආ) තාවකාලික </t>
  </si>
  <si>
    <t>සීමාසහිත ලංකා සීනි (පෙෳද්ගලික) සමාගම - පැල්වත්ත ඒකකය</t>
  </si>
  <si>
    <t>(ඇ) කේන්ද්‍රීය වගාවන් සහ බිම් කට්ටිකරුවන් සතු වගාවන් ද ඇතුළත් වේ</t>
  </si>
  <si>
    <t>සීමාසහිත ගල්ඔය (හිඟුරාන) සීනි කර්මාන්තායතනය</t>
  </si>
  <si>
    <t xml:space="preserve">                                   </t>
  </si>
  <si>
    <t>නිෂ්පාදනය කළ සීනි ප්‍රමාණය</t>
  </si>
  <si>
    <t>සීමාසහිත ඇතිමලේ වැවිලි (පෞද්ගලික) සමාගම</t>
  </si>
  <si>
    <t>(ඈ) සීනි ලබාගැනීමේ අනුපාතය = --------------------------------------------- x 100</t>
  </si>
  <si>
    <t>අඹරන ලද උක් දඬු ප්‍රමාණය</t>
  </si>
  <si>
    <t>20 වැනි සංඛ්‍යා සටහන</t>
  </si>
  <si>
    <t>2023  (අ)</t>
  </si>
  <si>
    <t>1.  මුළු වනාන්තර ප්‍රමාණය (ආ)</t>
  </si>
  <si>
    <t>හෙක්ටයාර දහස්</t>
  </si>
  <si>
    <t>එයින්</t>
  </si>
  <si>
    <t>ඝන වනාන්තර</t>
  </si>
  <si>
    <t>ලඳු කැලෑ</t>
  </si>
  <si>
    <t>කඩොලාන</t>
  </si>
  <si>
    <t xml:space="preserve">2.  එළි කරන ලද වන බිම් ප්‍රමාණය (ඇ) </t>
  </si>
  <si>
    <t xml:space="preserve"> හෙක්ටයාර</t>
  </si>
  <si>
    <t>3.  නැවත වන වගා බිම් ප්‍රමාණය (ඈ)</t>
  </si>
  <si>
    <t>4. වාර්තා වූ වන නීති උල්ලංඝනය කිරීම්</t>
  </si>
  <si>
    <t xml:space="preserve"> සංඛ්‍යාව</t>
  </si>
  <si>
    <t>දැව ප්‍රමාණය</t>
  </si>
  <si>
    <t>ඝන මීටර</t>
  </si>
  <si>
    <t>දැව වටිනාකම</t>
  </si>
  <si>
    <t>වන සංරක්ෂණ දෙපාර්තමේන්තුව</t>
  </si>
  <si>
    <t xml:space="preserve">(ආ) 2010 වසරේදී ලබා ගන්නා ලද චන්ද්‍රිකා ඡායාරූප සහ ගුවනේ දී ගන්නා ලද ඡායාරූප මත පදනම්ව
</t>
  </si>
  <si>
    <t xml:space="preserve">2011-2019 දක්වා කාලය තුළ පැවති මුළු වනාන්තර ප්‍රමාණය ගණනය කර ඇති අතර,
</t>
  </si>
  <si>
    <t>2015 වන ආවරණ ඇස්තමේන්තු සමීක්ෂණය මත පදනම්ව 2020 වසර සඳහා මුළු වනාන්තර ප්‍රමාණය ගණනය කර ඇත</t>
  </si>
  <si>
    <t>(ඇ) වගාවන්, ගස් කැපීම සහ අනවසර එළි කිරීම් හේතුවෙන්</t>
  </si>
  <si>
    <t>(ඈ) සහභාගීත්ව වන ව්‍යාපෘතිවලට අයත් බිම් ප්‍රමාණය ඇතුළත් නොවේ</t>
  </si>
  <si>
    <t xml:space="preserve">    </t>
  </si>
  <si>
    <t>21 වැනි සංඛ්‍යා සටහන</t>
  </si>
  <si>
    <t xml:space="preserve">  උප අංශය</t>
  </si>
  <si>
    <t>පශු සම්පත් අංශය</t>
  </si>
  <si>
    <t>1. මුළු ගවයන් සංඛ්‍යාව (මිලියන)</t>
  </si>
  <si>
    <t>එළ ගවයන්</t>
  </si>
  <si>
    <t>මී ගවයන්</t>
  </si>
  <si>
    <t>2. ජාතික කිරි නිෂ්පාදනය (ලීටර් මිලියන)</t>
  </si>
  <si>
    <t>එළ කිරි</t>
  </si>
  <si>
    <t>මී කිරි</t>
  </si>
  <si>
    <t>4. බිත්තර නිෂ්පාදනය (මිලියන)</t>
  </si>
  <si>
    <t>5. කුකුළු මස් නිෂ්පාදනය (මෙ.ටො.දහස්)</t>
  </si>
  <si>
    <t>මත්ස්‍ය නිෂ්පාදනය (මෙ.ටො.දහස්)</t>
  </si>
  <si>
    <t>1. මුහුදු මත්ස්‍ය</t>
  </si>
  <si>
    <t>වෙරළ හා කලපු ආශ්‍රිත</t>
  </si>
  <si>
    <t>ගැඹුරු මුහුදු මත්ස්‍ය</t>
  </si>
  <si>
    <t xml:space="preserve">2. මිරිදිය මත්ස්‍ය </t>
  </si>
  <si>
    <t>මිරිදිය ජලාශ</t>
  </si>
  <si>
    <t>ජලජීවී වගාව</t>
  </si>
  <si>
    <t>ඉස්සන් වගාව</t>
  </si>
  <si>
    <t xml:space="preserve">(අ)  සංශෝධිත                                          </t>
  </si>
  <si>
    <t xml:space="preserve">ජනලේඛන හා සංඛ්‍යාලේඛන දෙපාර්තමේන්තුව </t>
  </si>
  <si>
    <t xml:space="preserve">(ආ) තාවකාලික                                                     </t>
  </si>
  <si>
    <t>සත්ත්ව නිෂ්පාදන හා සෞඛ්‍ය දෙපාර්තමේන්තුව</t>
  </si>
  <si>
    <t>ධීවර අමාත්‍යාංශය</t>
  </si>
  <si>
    <t>22 වැනි සංඛ්‍යා සටහන</t>
  </si>
  <si>
    <t xml:space="preserve">කාණ්ඩය </t>
  </si>
  <si>
    <t xml:space="preserve">ව්‍යාපෘති සංඛ්‍යාව  </t>
  </si>
  <si>
    <t>විදේශීය ආයෝජන විභවතාව
(රුපියල් මිලියන)</t>
  </si>
  <si>
    <t xml:space="preserve">මුළු ආයෝජන විභවතාව 
(රුපියල් මිලියන)         </t>
  </si>
  <si>
    <t>රැකියා සැපයීම් විභවතාව
(සංඛ්‍යා)</t>
  </si>
  <si>
    <t>අනුමත කළ</t>
  </si>
  <si>
    <t xml:space="preserve"> ගිවිසගත් </t>
  </si>
  <si>
    <t>2022(අ)</t>
  </si>
  <si>
    <t>2023(ආ)</t>
  </si>
  <si>
    <t xml:space="preserve">ආහාර, පාන වර්ග සහ දුම්කොළ නිෂ්පාදිත </t>
  </si>
  <si>
    <t xml:space="preserve">රෙදිපිළි, ඇඟලුම් සහ සම් නිෂ්පාදිත </t>
  </si>
  <si>
    <t xml:space="preserve">දැව සහ දැව නිෂ්පාදිත </t>
  </si>
  <si>
    <t>කඩදාසි නිෂ්පාදිත, ප්‍රසිද්ධ කිරීම සහ මුද්‍රණය කිරීම</t>
  </si>
  <si>
    <t>රසායනික ද්‍රව්‍ය, ඛනිජ තෙල්, ගල් අඟුරු, රබර් සහ ප්ලාස්ටික් නිෂ්පාදිත</t>
  </si>
  <si>
    <t xml:space="preserve">ලෝහ නොවන ඛනිජ නිෂ්පාදිත </t>
  </si>
  <si>
    <t>සකස් කළ ලෝහ නිෂ්පාදිත, යන්ත්‍රසූත්‍ර සහ ප්‍රවාහන උපකරණ</t>
  </si>
  <si>
    <t>කාර්මික නිෂ්පාදිත (අන් තැනක සඳහන් නොවූ)</t>
  </si>
  <si>
    <t xml:space="preserve">පුළුල් කරන ලද ව්‍යාපෘති </t>
  </si>
  <si>
    <t>ශ්‍රී ලංකා ආයෝජන මණ්ඩලය</t>
  </si>
  <si>
    <t>23 වැනි සංඛ්‍යා සටහන</t>
  </si>
  <si>
    <t>ශ්‍රී ලංකා ආයෝජන මණ්ඩලයේ ලියාපදිංචි ව්‍යවසායයන් විසින් දැනට කර ඇති ආයෝජන (අ)</t>
  </si>
  <si>
    <t>විදේශීය ආයෝජන
(රුපියල් මිලියන)</t>
  </si>
  <si>
    <t xml:space="preserve">මුළු ආයෝජන 
(රුපියල් මිලියන)         </t>
  </si>
  <si>
    <t>2022 (ආ)</t>
  </si>
  <si>
    <t xml:space="preserve">රසායනික ද්‍රව්‍ය, ඛනිජ තෙල්, ගල් අඟුරු, රබර් සහ ප්ලාස්ටික් නිෂ්පාදිත </t>
  </si>
  <si>
    <t>(අ) වසර අවසානයේ දී පැවති සමුච්චිත සංඛ්‍යා</t>
  </si>
  <si>
    <t xml:space="preserve">(ආ) සංශෝධිත </t>
  </si>
  <si>
    <t xml:space="preserve">(ඇ) තාවකාලික </t>
  </si>
  <si>
    <t>24 වැනි සංඛ්‍යා සටහන</t>
  </si>
  <si>
    <t>ශ්‍රී ලංකා ආයෝජන මණ්ඩලයේ ලියාපදිංචි ව්‍යවසායයන්හි ආංශික විදේශීය සෘජු ආයෝජන (අ)</t>
  </si>
  <si>
    <t>එ.ජ.ඩොලර් මිලියන</t>
  </si>
  <si>
    <t>නිෂ්පාදන කර්මාන්ත</t>
  </si>
  <si>
    <t>කඩදාසි, කඩදාසි නිෂ්පාදිත, මුද්‍රණය කිරීම සහ ප්‍රසිද්ධ කිරීම</t>
  </si>
  <si>
    <t>රසායන ද්‍රව්‍ය, ඛනිජ තෙල්, ගල් අඟුරු, රබර් සහ ප්ලාස්ටික් නිෂ්පාදිත</t>
  </si>
  <si>
    <t>සකස් කළ ලෝහ, යන්ත්‍රසූත්‍ර සහ ප්‍රවාහන උපකරණ</t>
  </si>
  <si>
    <t xml:space="preserve">කෘෂිකාර්මික </t>
  </si>
  <si>
    <t>හෝටල් සහ ආපන ශාලා</t>
  </si>
  <si>
    <t xml:space="preserve">තොරතුරු තාක්ෂණය සහ ව්‍යාපාර ක්‍රියාවලි බාහිර මුලාශ්‍ර වෙත පැවරීම </t>
  </si>
  <si>
    <t>වෙනත් සේවා</t>
  </si>
  <si>
    <t xml:space="preserve">යටිතල පහසුකම් </t>
  </si>
  <si>
    <t>නිවාස, දේපළ සංවර්ධනය සහ කඩසාප්පු කාර්යාල</t>
  </si>
  <si>
    <t>දුරකථන හා විදුලි සංදේශ ජාල</t>
  </si>
  <si>
    <t>බලශක්ති උත්පාදනය, ඉන්ධන, ගෑස්, ඛනිජ තෙල් සහ වෙනත්</t>
  </si>
  <si>
    <t>වරාය බහලු පර්යන්ත</t>
  </si>
  <si>
    <t>(අ) ආයෝජන මණ්ඩලයේ ලියාපදිංචි ආයතනවලට ලැබුණු විදේශ ණය ඇතුළත් වන අතර</t>
  </si>
  <si>
    <t>ආයෝජන මණ්ඩලයට අයත් නොවන සමාගම් වෙත ලැබුණු සහ ආයෝජන මණ්ඩලයේ ලියාපදිංචි නොවූ</t>
  </si>
  <si>
    <t>කොටස් වෙළඳපොළේ ලැයිස්තුගත සමාගම්වල ඍජු ආයෝජන ඇතුළත් නොවේ</t>
  </si>
  <si>
    <t>25 වැනි සංඛ්‍යා සටහන</t>
  </si>
  <si>
    <t>ප්‍රතිශත</t>
  </si>
  <si>
    <t>ආහාර ද්‍රව්‍ය නිෂ්පාදනය</t>
  </si>
  <si>
    <t>බීම වර්ග නිෂ්පාදනය</t>
  </si>
  <si>
    <t>දුම්කොළ ආශ්‍රිත ද්‍රව්‍ය නිෂ්පාදනය</t>
  </si>
  <si>
    <t>රෙදි නිෂ්පාදනය</t>
  </si>
  <si>
    <t>ඇඟලුම් නිෂ්පාදනය</t>
  </si>
  <si>
    <t>සම් සහ සම්බන්ධ ද්‍රව්‍ය නිෂ්පාදනය</t>
  </si>
  <si>
    <t>ගෘහ භාණ්ඩ හැර, දැව හා ලීයෙන් කරන ලද නිෂ්පාදන, පිදුරුවලින් හා ගොතන ලද ද්‍රව්‍ය නිෂ්පාදනය</t>
  </si>
  <si>
    <t>කඩදාසි සහ කඩදාසි ද්‍රව්‍ය නිෂ්පාදනය</t>
  </si>
  <si>
    <t>මුද්‍රණය සහ පටිගත කරන ලද මාධ්‍ය නිෂ්පාදනය</t>
  </si>
  <si>
    <t>අඟුරු සහ පිරිපහදු කළ ඛනිජ තෙල් ද්‍රව්‍ය නිෂ්පාදනය</t>
  </si>
  <si>
    <t>රසායනික සහ රසායනික ද්‍රව්‍ය නිෂ්පාදනය</t>
  </si>
  <si>
    <t>මූලික ඖෂධ සහ ඖෂධ හා සම්බන්ධ සැකසුම් නිෂ්පාදනය</t>
  </si>
  <si>
    <t>රබර් සහ ප්ලාස්ටික් ද්‍රව්‍ය නිෂ්පාදනය</t>
  </si>
  <si>
    <t>වෙනත් ලෝහ නොවන ඛනිජමය ද්‍රව්‍ය නිෂ්පාදනය</t>
  </si>
  <si>
    <t>මූලික ලෝහ වර්ග නිෂ්පාදනය</t>
  </si>
  <si>
    <t>පිරිසකසන ලද ලෝහ නිෂ්පාදනය (යන්ත්‍රසූත්‍ර සහ උපකරණ හැර)</t>
  </si>
  <si>
    <t>විදුලි උපකරණ නිෂ්පාදනය</t>
  </si>
  <si>
    <t>යන්ත්‍රසූත්‍ර සහ උපකරණ නිෂ්පාදනය (වෙනත් තැනක සඳහන් නොවන)</t>
  </si>
  <si>
    <t>ගෘහ භාණ්ඩ නිෂ්පාදනය</t>
  </si>
  <si>
    <t>අනෙකුත් නිෂ්පාදන</t>
  </si>
  <si>
    <t xml:space="preserve">කර්මාන්ත අංශයේ සාමාන්‍ය </t>
  </si>
  <si>
    <t>26 වැනි සංඛ්‍යා සටහන</t>
  </si>
  <si>
    <t xml:space="preserve">සේවක සංඛ්‍යාව </t>
  </si>
  <si>
    <t>සංස්ථාව / ව්‍යවසාය</t>
  </si>
  <si>
    <t>සීමාසහිත ලංකා ලුණු ලිමිටඩ්</t>
  </si>
  <si>
    <t>රාජ්‍ය දැව සංස්ථාව</t>
  </si>
  <si>
    <t>රාජ්‍ය මුද්‍රණ සංස්ථාව</t>
  </si>
  <si>
    <t>ශ්‍රී ලංකා ආයුර්වේද ඖෂධ සංස්ථාව</t>
  </si>
  <si>
    <t>ලංකා ඛනිජ තෙල් නීතිගත සංස්ථාව (ඉ)</t>
  </si>
  <si>
    <t>සීමාසහිත ලංකා ඛනිජ වැලි සමාගම</t>
  </si>
  <si>
    <t>සීමාසහිත ලංකා පොස්පේට් සමාගම</t>
  </si>
  <si>
    <t>සීමාසහිත කහටගහ ග්‍රැෆයිට් ලංකා ලිමිටඩ්</t>
  </si>
  <si>
    <t>ශ්‍රී ලංකා රාජ්‍ය ඖෂධ නිෂ්පාදන සංස්ථාව</t>
  </si>
  <si>
    <t>අදාළ ආයතන</t>
  </si>
  <si>
    <t>(ඈ) 2015 ජනවාරි මාසයේ සිට අත්හිටුවන ලද සීමාසහිත ජාතික කඩදාසි සමාගමේ නිෂ්පාදන කටයුතු 2020 අගෝස්තු මාසයේ සිට නැවත ආරම්භ විය</t>
  </si>
  <si>
    <t>27 වැනි සංඛ්‍යා සටහන</t>
  </si>
  <si>
    <t>රාජ්‍ය අංශයේ තෝරාගත් කාර්මික ව්‍යවසායයන්හි ක්‍රියාකාරීත්වය</t>
  </si>
  <si>
    <t xml:space="preserve">සංස්ථාව/ව්‍යවසාය සහ  නිෂ්පාදිත </t>
  </si>
  <si>
    <t xml:space="preserve">ධාරිතාව </t>
  </si>
  <si>
    <t>නිෂ්පාදන</t>
  </si>
  <si>
    <t>විකුණුම්</t>
  </si>
  <si>
    <t xml:space="preserve">සාමාන්‍ය ලුණු </t>
  </si>
  <si>
    <t xml:space="preserve">ඉරූ ලී </t>
  </si>
  <si>
    <t>ඝන මීටර් දහස්</t>
  </si>
  <si>
    <t>කඳන්</t>
  </si>
  <si>
    <t xml:space="preserve">සිල්පර </t>
  </si>
  <si>
    <t xml:space="preserve"> ඒකක දහස්</t>
  </si>
  <si>
    <t>කඩදාසි සහ කඩදාසි නිෂ්පාදිත</t>
  </si>
  <si>
    <t>පිටු 80 අභ්‍යාස පොත්</t>
  </si>
  <si>
    <t>මිලියන</t>
  </si>
  <si>
    <t>පාඩම් පොත්</t>
  </si>
  <si>
    <t xml:space="preserve">ලොතරැයි පත් </t>
  </si>
  <si>
    <t xml:space="preserve">වාණිජ මුද්‍රණ කටයුතු </t>
  </si>
  <si>
    <t xml:space="preserve">ඒකක </t>
  </si>
  <si>
    <t>ද්‍රව නිෂ්පාදිත</t>
  </si>
  <si>
    <t>ඝන නිෂ්පාදිත</t>
  </si>
  <si>
    <t>පෙට්‍රල්</t>
  </si>
  <si>
    <t>භූමිතෙල්</t>
  </si>
  <si>
    <t xml:space="preserve">නැප්තා </t>
  </si>
  <si>
    <t>ඩීසල්</t>
  </si>
  <si>
    <t xml:space="preserve">ගුවන් යානා ඉන්ධන </t>
  </si>
  <si>
    <t>දැවි තෙල්</t>
  </si>
  <si>
    <t>ඉල්මනයිට්</t>
  </si>
  <si>
    <t>රූටයිල්</t>
  </si>
  <si>
    <t>දළ සර්කෝන්/සර්කෝන්</t>
  </si>
  <si>
    <t xml:space="preserve">පොස්පේට් </t>
  </si>
  <si>
    <t>සීමාසහිත කහටගහ ග්‍රැෆයිට් ලංකා සමාගම</t>
  </si>
  <si>
    <t xml:space="preserve"> ග්‍රැෆයිට් </t>
  </si>
  <si>
    <t>ශ්‍රී ලංකා රාජ්‍ය ඖෂධ නීතිගත සංස්ථාව</t>
  </si>
  <si>
    <t>ඖෂධ (පෙති සහ කරල්)</t>
  </si>
  <si>
    <t>28 වැනි සංඛ්‍යා සටහන</t>
  </si>
  <si>
    <t>කාර්මික ව්‍යවසායයන්හි ප්‍රාදේශීය ව්‍යාප්තිය (අ)</t>
  </si>
  <si>
    <t xml:space="preserve">       සංඛ්‍යාව</t>
  </si>
  <si>
    <t>දිස්ත්‍රික්කය</t>
  </si>
  <si>
    <t>කර්මාන්ත අමාත්‍යාංශය යටතේ ලියාපදිංචි වූ කර්මාන්ත</t>
  </si>
  <si>
    <t>ආයෝජන මණ්ඩලය යටතේ පවත්නා කර්මාන්ත</t>
  </si>
  <si>
    <t>ආයෝජන මණ්ඩල පනතේ 17 වගන්තිය යටතේ (ආ)</t>
  </si>
  <si>
    <t>ඇඟලුම් කම්හල් 200 වැඩසටහන (ඇ)</t>
  </si>
  <si>
    <t>ආයෝජන මණ්ඩල පනතේ 16 වගන්තිය යටතේ (ආ)</t>
  </si>
  <si>
    <t xml:space="preserve">2022 (ඈ) </t>
  </si>
  <si>
    <t xml:space="preserve">2023
(ඉ) </t>
  </si>
  <si>
    <t>යාපනය</t>
  </si>
  <si>
    <t>වවුනියාව</t>
  </si>
  <si>
    <t>කිලිනොච්චි</t>
  </si>
  <si>
    <t>(අ) වසර අවසානයේ පැවති සංඛ්‍යා</t>
  </si>
  <si>
    <t>කර්මාන්ත අමාත්‍යාංශය</t>
  </si>
  <si>
    <t>(ආ) පුළුල් කරන ලද ව්‍යාපෘති ද ඇතුළත් ව (ව්‍යාපෘති ගිවිසුම අවලංගු කළ, අනුමැතිය ඉල්ලා අස්කර ගත් ව්‍යාපෘති ඇතුළත් නොවන අතර මෙහෙයුම් අත්හිටුවන ලද/වසා දමන ලද ව්‍යාපෘති ඇතුළත් වේ)</t>
  </si>
  <si>
    <t>(ඇ) පුළුල් කරන ලද ව්‍යාපෘති ද ඇතුළු ව (ව්‍යාපෘති ගිවිසුම අවලංගු කළ, අනුමැතිය ඉල්ලා අස්කර ගත් සහ මෙහෙයුම් අත්හිටුවන ලද/වසා දමන ලද ව්‍යාපෘති ඇතුළත් නොවේ)</t>
  </si>
  <si>
    <t>(ඈ) සංශෝධිත</t>
  </si>
  <si>
    <t>(ඉ) තාවකාලික</t>
  </si>
  <si>
    <t>29 වැනි සංඛ්‍යා සටහන</t>
  </si>
  <si>
    <t>ප්‍රධාන නිෂ්පාදන කාර්මාන්ත අංශයන්හි කාර්මික නිෂ්පාදන දර්ශකය (අ)</t>
  </si>
  <si>
    <t>2015=100</t>
  </si>
  <si>
    <t xml:space="preserve">කාලපරිච්ඡේදය </t>
  </si>
  <si>
    <t xml:space="preserve">ආහාර ද්‍රව්‍ය නිෂ්පාදනය </t>
  </si>
  <si>
    <t xml:space="preserve">බීම වර්ග නිෂ්පාදනය </t>
  </si>
  <si>
    <t xml:space="preserve">දුම්කොළ ආශ්‍රිත ද්‍රව්‍ය නිෂ්පාදනය </t>
  </si>
  <si>
    <t xml:space="preserve">රෙදි නිෂ්පාදනය </t>
  </si>
  <si>
    <t xml:space="preserve">ඇඟලුම් නිෂ්පාදනය </t>
  </si>
  <si>
    <t xml:space="preserve">කඩදාසි සහ කඩදාසි ද්‍රව්‍ය නිෂ්පාදනය </t>
  </si>
  <si>
    <t xml:space="preserve">රසායනික සහ රසායනික ද්‍රව්‍ය නිෂ්පාදනය </t>
  </si>
  <si>
    <t>පළමු කාර්තුව</t>
  </si>
  <si>
    <t>දෙවන කාර්තුව</t>
  </si>
  <si>
    <t>තුන්වන කාර්තුව</t>
  </si>
  <si>
    <t>සිව්වන කාර්තුව</t>
  </si>
  <si>
    <t>ජනවාරි</t>
  </si>
  <si>
    <t>පෙබරවාරි</t>
  </si>
  <si>
    <t>මාර්තු</t>
  </si>
  <si>
    <t>අප්රේල්</t>
  </si>
  <si>
    <t>මැයි</t>
  </si>
  <si>
    <t>ජූනි</t>
  </si>
  <si>
    <t>ජුලි</t>
  </si>
  <si>
    <t>අගෝස්තු</t>
  </si>
  <si>
    <t>සැප්තැම්බර්</t>
  </si>
  <si>
    <t>ඔක්තෝම්බර්</t>
  </si>
  <si>
    <t>නොවැම්බර්</t>
  </si>
  <si>
    <t>දෙසැම්බර්</t>
  </si>
  <si>
    <t>(අ) දර්ශක අගයන් ජාත්‍යන්තර සම්මත කාර්මික වර්ගීකරණය (4 වන සංශෝධනය) අනුව වර්ගීකරණය කර ඇත</t>
  </si>
  <si>
    <t>30 වැනි සංඛ්‍යා සටහන</t>
  </si>
  <si>
    <t>කාර්මික නිෂ්පාදන දර්ශකය (අ)</t>
  </si>
  <si>
    <t>පිරිසකසන ලද ලෝහ නිෂ්පාදන නිෂ්පාදනය (යන්ත්‍රසූත්‍ර සහ උපකරණ හැර)</t>
  </si>
  <si>
    <t>යන්ත්‍රසූත්‍ර හා උපකරණ නිෂ්පාදනය (වෙනත් තැනක සඳහන් නොවන)</t>
  </si>
  <si>
    <t xml:space="preserve">  කාර්මික නිෂ්පාදන දර්ශකය </t>
  </si>
  <si>
    <t>39 වැනි සංඛ්‍යා සටහන</t>
  </si>
  <si>
    <t>විදුලි සංදේශ සේවා</t>
  </si>
  <si>
    <t>ස්ථාවර දුරකථන සේවා (සංඛ්‍යාව)</t>
  </si>
  <si>
    <t>රැහැන් සහිත දුරකථන සංඛ්‍යාව</t>
  </si>
  <si>
    <t>රැහැන් රහිත දුරකථන සංඛ්‍යාව</t>
  </si>
  <si>
    <t xml:space="preserve">ජංගම දුරකථන (සංඛ්‍යාව) </t>
  </si>
  <si>
    <t xml:space="preserve">          </t>
  </si>
  <si>
    <t>අන්තර්ජාලය (සංඛ්‍යාව) (ඇ)</t>
  </si>
  <si>
    <t>ඝනත්වය (ඈ)</t>
  </si>
  <si>
    <t>ස්ථාවර දුරකථන</t>
  </si>
  <si>
    <t>ජංගම දුරකථන</t>
  </si>
  <si>
    <t>අන්තර්ජාලය (ඇ)</t>
  </si>
  <si>
    <t xml:space="preserve">තැපැල් සේවා </t>
  </si>
  <si>
    <t>තැපැල් බෙදීමේ කොට්ඨාස ගණන</t>
  </si>
  <si>
    <t>තැපැල් කාර්යාල සංඛ්‍යාව</t>
  </si>
  <si>
    <t>ප්‍රධාන තැපැල් කාර්යාල</t>
  </si>
  <si>
    <t>උප තැපැල් කාර්යාල</t>
  </si>
  <si>
    <t>පෞද්ගලික</t>
  </si>
  <si>
    <t>තැපැල් කාර්යාලයකින් සේවාව ලබන ප්‍රදේශය (ව.කි.මී.)</t>
  </si>
  <si>
    <t>තැපැල් කාර්යාලයකින් සේවාව ලබන ජන සංඛ්‍යාව</t>
  </si>
  <si>
    <t>එක් පුද්ගලයෙකුට ලැබුණු සාමාන්‍ය ලිපි සංඛ්‍යාව</t>
  </si>
  <si>
    <t xml:space="preserve">ශ්‍රී ලංකා විදුලි සංදේශ නියාමන කොමිෂන් සභාව </t>
  </si>
  <si>
    <t>තැපැල් දෙපාර්තමේන්තුව</t>
  </si>
  <si>
    <t xml:space="preserve">(ඇ) ජංගම අන්තර්ජාල සම්බන්ධතා ඇතුළත්ව  </t>
  </si>
  <si>
    <t xml:space="preserve">(ඈ) පුද්ගලයන් 100කට ඇති සම්බන්ධතා සංඛ්‍යාව ලෙස අර්ථ දැක්වේ </t>
  </si>
  <si>
    <t>(b) Wireline telephones declined in 2006 due to shift of some subscribers to CDMA services</t>
  </si>
  <si>
    <t xml:space="preserve">(c) Wireline telephones declined in 2009 due to shift of some subscribers to cellular phones </t>
  </si>
  <si>
    <t>40 වැනි සංඛ්‍යා සටහන</t>
  </si>
  <si>
    <t>විදුලිබලය</t>
  </si>
  <si>
    <t xml:space="preserve">ස්ථාපිත ධාරිතාව </t>
  </si>
  <si>
    <t>මෙ.වො.</t>
  </si>
  <si>
    <t>ලං.වි.ම. -        ජල විදුලිබලය</t>
  </si>
  <si>
    <t>,,</t>
  </si>
  <si>
    <t>ද්‍රව ඉන්ධන</t>
  </si>
  <si>
    <t>ගල් අඟුරු</t>
  </si>
  <si>
    <t>සුළං</t>
  </si>
  <si>
    <t>පෞද්ගලික -    ජල විදුලිබලය</t>
  </si>
  <si>
    <t>ද්‍රව ඉන්ධන (ඇ)</t>
  </si>
  <si>
    <t>වෙනත්</t>
  </si>
  <si>
    <t>ජනනය කළ ඒකක</t>
  </si>
  <si>
    <t>ගි.වො.පැ.</t>
  </si>
  <si>
    <t>වෙනත් (ඈ)</t>
  </si>
  <si>
    <t xml:space="preserve">මුළු අලෙවිය (ලං.වි.ම.) </t>
  </si>
  <si>
    <t>ගෘහස්ථ හා ආගමික</t>
  </si>
  <si>
    <t>කාර්මික</t>
  </si>
  <si>
    <t>පොදු සේවා, රාජ්‍ය අංශය සහ හෝටල්</t>
  </si>
  <si>
    <t>ලංකා විදුලි පෞද්ගලික සමාගම (LECO)</t>
  </si>
  <si>
    <t xml:space="preserve">වීදි ආලෝක කිරීම </t>
  </si>
  <si>
    <t>ලං.වි. සමාගමේ විදුලි අලෙවියේ සංයුතිය</t>
  </si>
  <si>
    <t>ලං.වි.ම. සම්ප්‍රේෂණ හා බෙදාහැරීමේ සමස්ත හානිය</t>
  </si>
  <si>
    <t xml:space="preserve"> %</t>
  </si>
  <si>
    <t xml:space="preserve">පාරිභෝගිකයන් සංඛ්‍යාව (ඉ) </t>
  </si>
  <si>
    <t>දහස්</t>
  </si>
  <si>
    <t>ඉන් ගෘහස්ථ හා ආගමික</t>
  </si>
  <si>
    <t>පොදු සේවා, හෝටල් සහ රාජ්‍ය අංශය</t>
  </si>
  <si>
    <t>ලංකා විදුලිබල මණ්ඩලයේ සමාන්‍ය පිරිවැය (උත්පාදන අවස්ථාවේ දී) (ඊ)</t>
  </si>
  <si>
    <t>රු./කි.වො.පැ.</t>
  </si>
  <si>
    <t>ජල විදුලිබලය</t>
  </si>
  <si>
    <t>පෞද්ගලික අංශයෙන් විදුලිබලය මිලදී ගැනීමේ සාමාන්‍ය පිරිවැය (ඊ)</t>
  </si>
  <si>
    <t>සාම්ප්‍රදායික නොවන පුනර්ජනනීය ප්‍රභව (උ)</t>
  </si>
  <si>
    <t>සමස්ත සාමාන්‍ය පිරිවැය (ඊ)</t>
  </si>
  <si>
    <t>උත්පාදන අවස්ථාවේ දී</t>
  </si>
  <si>
    <t>විකුණුම් අවස්ථාවේ දී</t>
  </si>
  <si>
    <t>සාමාන්‍ය ගාස්තුව (ඊ)</t>
  </si>
  <si>
    <t>ගෘහස්ථ</t>
  </si>
  <si>
    <t>පොදු සේවා</t>
  </si>
  <si>
    <t>හෝටල්</t>
  </si>
  <si>
    <t>ලංකා විදුලිබල මණ්ඩලය</t>
  </si>
  <si>
    <t>සීමාසහිත ලංකා විදුලි (පුද්ගලික) සමාගම</t>
  </si>
  <si>
    <t>(ඇ) ස්වාධීන විදුලිබල නිෂ්පාදකයන්ගෙන් මිලදී ගත් විදුලිබලය ද ඇතුළත්ය</t>
  </si>
  <si>
    <t>(ඈ) පියැසි මත සූර්ය බලශක්ති උත්පාදනය 2018 සිට දත්තවලට ඇතුළත් වේ</t>
  </si>
  <si>
    <t>(ඉ) සී.ස. ලංකා විදුලි (පුද්ගලික) සමාගමේ පාරිභෝගිකයින් ද ඇතුළත්ව</t>
  </si>
  <si>
    <t xml:space="preserve">(ඊ) ශ්‍රී ලංකා මහ බැංකුව විසින් 2020 වසරේ සිට මෙම දත්ත ප්‍රකාශයට පත් කිරීම ආරම්භ කරන ලදී </t>
  </si>
  <si>
    <t>(උ) සුළු පරිමාණ ජල විදුලිබලය ඇතුළත්ව</t>
  </si>
  <si>
    <t>41 වැනි සංඛ්‍යා සටහන</t>
  </si>
  <si>
    <t>ඛනිජ තෙල් නිෂ්පාදිත</t>
  </si>
  <si>
    <t xml:space="preserve">ආනයනය කළ ප්‍රමාණය </t>
  </si>
  <si>
    <t>බොරතෙල්</t>
  </si>
  <si>
    <t>මෙ.ටො. දහස්</t>
  </si>
  <si>
    <t>පිරිපහදු නිෂ්පාදිත</t>
  </si>
  <si>
    <t xml:space="preserve">එල්.පී. ගෑස් </t>
  </si>
  <si>
    <t>ආනයන වටිනාතම (මි.ර.ගැ.)</t>
  </si>
  <si>
    <t xml:space="preserve">            </t>
  </si>
  <si>
    <t>එ.ජ.ඩො. මිලියන</t>
  </si>
  <si>
    <t>එල්.පී. ගෑස් (ඇ)</t>
  </si>
  <si>
    <t xml:space="preserve">බොර තෙල් බැරලයක </t>
  </si>
  <si>
    <t>බැරලයක් රුපියල්</t>
  </si>
  <si>
    <t>සාමාන්‍ය මිල  (මි.ර.ගැ)</t>
  </si>
  <si>
    <t>බැරලයක් එ.ජ.ඩො.</t>
  </si>
  <si>
    <t xml:space="preserve">ඛනිජ තෙල් ආශ්‍රිත අපනයන ප්‍රමාණය </t>
  </si>
  <si>
    <t>ඛනිජ තෙල් ආශ්‍රිත අපනයන වටිනාකම</t>
  </si>
  <si>
    <t>දේශීය අලෙවිය - පිරිපහදු නිෂ්පාදිත</t>
  </si>
  <si>
    <t>ඉන්, පෙට්‍රල් (ඔක්ටේන් 92) (ඈ) (ඉ)</t>
  </si>
  <si>
    <t xml:space="preserve">පෙට්‍රල් (ඔක්ටේන් 95) </t>
  </si>
  <si>
    <t>සුදු ඩීසල් (ඊ)</t>
  </si>
  <si>
    <t xml:space="preserve">සුපිරි ඩීසල් </t>
  </si>
  <si>
    <t>භූමිතෙල් (උ)</t>
  </si>
  <si>
    <t>දැවිතෙල්</t>
  </si>
  <si>
    <t>ගුවන්යානා ඉන්ධන</t>
  </si>
  <si>
    <t>නැප්තා</t>
  </si>
  <si>
    <t xml:space="preserve">දේශීය අලෙවිය - එල්.පී.ගෑස් </t>
  </si>
  <si>
    <t>දේශීය මිල (වසර අවසානයේ දී)</t>
  </si>
  <si>
    <t>පෙට්‍රල් (ඔක්ටේන් 92) (ඈ)</t>
  </si>
  <si>
    <t>ලීටරයක් රුපියල්</t>
  </si>
  <si>
    <t>සුදු ඩීසල්</t>
  </si>
  <si>
    <t>තත්පර 800</t>
  </si>
  <si>
    <t>තත්පර 1,500</t>
  </si>
  <si>
    <t>තත්පර 3,500</t>
  </si>
  <si>
    <t>ලිට්‍රෝ ගෑස්</t>
  </si>
  <si>
    <t>කිලෝග්‍රෑමයක් රුපියල්</t>
  </si>
  <si>
    <t>ලාෆ්ස් ගෑස්</t>
  </si>
  <si>
    <t>ජාත්‍යන්තර බොරතෙල් මිල ගණන්</t>
  </si>
  <si>
    <t>බ්‍රෙන්ට්</t>
  </si>
  <si>
    <t>ඩබ්.ටී.අයි.</t>
  </si>
  <si>
    <t>ඛනිජ තෙල් සහ අනෙකුත් ද්‍රව ඉන්ධන</t>
  </si>
  <si>
    <t xml:space="preserve">ලෝක සැපයුම </t>
  </si>
  <si>
    <t>දිනකට බැරල් මිලියන</t>
  </si>
  <si>
    <t>ලෝක ඉල්ලුම</t>
  </si>
  <si>
    <t>ලංකා ඛනිජ තෙල් නීතිගත සංස්ථාව</t>
  </si>
  <si>
    <t>ලංකා මැරීන් සර්විසස් (පෞද්ගලික) සමාගම</t>
  </si>
  <si>
    <t>(ඇ) වාර්ෂික සාමාන්‍ය විනිමය අනුපාතික භාවිත කරමින් එල්.පී. ගෑස් ආනයනවල එ.ජ.ඩො. අගය ගණනය කර ඇත</t>
  </si>
  <si>
    <t>ලංකා අයිඕසී පොදු සීමීත සමාගම</t>
  </si>
  <si>
    <t>(ඈ) 2014 දක්වා දත්ත පෙට්‍රල් (ඔක්ටේන් 90) සඳහා අදාළ වේ</t>
  </si>
  <si>
    <t>සිනොපෙක් ලංකා පුද්ගලික සමාගම</t>
  </si>
  <si>
    <t>(ඉ) XtraPremium Euro 3 ඇතුළත්ව</t>
  </si>
  <si>
    <t>ලිට්‍රෝ ගෑස් ලංකා සමාගම</t>
  </si>
  <si>
    <t>(ඊ) XtraMile Diesel ඇතුළත්ව</t>
  </si>
  <si>
    <t>ලාෆ්ස් ගෑස් පොදු සීමිත සමාගම</t>
  </si>
  <si>
    <t>(උ) 2022 වසරේ සිට දත්ත වල කාර්මික භූමිතෙල් ඇතුළත් වේ</t>
  </si>
  <si>
    <t>බ්ලූුම්බර්ග් තොරතුරු සේවය</t>
  </si>
  <si>
    <t>එ.ජ. බලශක්ති තොරතුරු පරිපාලනය</t>
  </si>
  <si>
    <t>42 වැනි සංඛ්‍යා සටහන</t>
  </si>
  <si>
    <t xml:space="preserve"> ප්‍රවාහන අංශයේ ක්‍රියාකාරිත්වය</t>
  </si>
  <si>
    <t xml:space="preserve">රථ වාහන නව ලියාපදිංචි කිරීම් </t>
  </si>
  <si>
    <t>සංඛ්‍යාව</t>
  </si>
  <si>
    <t>බස් රථ</t>
  </si>
  <si>
    <t>මෝටර් රථ</t>
  </si>
  <si>
    <t>ත්‍රිරෝද රථ</t>
  </si>
  <si>
    <t>ද්විත්ව කාර්ය වාහන</t>
  </si>
  <si>
    <t>යතුරු පැදි</t>
  </si>
  <si>
    <t>භාණ්ඩ ප්‍රවාහන වාහන</t>
  </si>
  <si>
    <t>ඉඩම් වාහන</t>
  </si>
  <si>
    <t>රෝද හතරේ සයිකල් සහ මෝටර් නිවාස</t>
  </si>
  <si>
    <t>ශ්‍රී ලංකා දුම්රිය සේවය</t>
  </si>
  <si>
    <t>ධාවන කිලෝමීටර</t>
  </si>
  <si>
    <t>මගී කිලෝමීටර</t>
  </si>
  <si>
    <t>භාණ්ඩ ටොන් කිලෝමීටර</t>
  </si>
  <si>
    <t>මුළු ආදායම (ඇ)</t>
  </si>
  <si>
    <t>රු. මිලියන</t>
  </si>
  <si>
    <t>මෙහෙයුම් වියදම (ඇ)</t>
  </si>
  <si>
    <t>මෙහෙයුම් ලාභය (+) / අලාභය (-) (ඇ)</t>
  </si>
  <si>
    <t>ශ්‍රී ලංකා ගමනාගමන මණ්ඩලය</t>
  </si>
  <si>
    <t>ශ්‍රී ලංකන් ගුවන් සේවය</t>
  </si>
  <si>
    <t>පියාසර කරන ලද පැය ගණන</t>
  </si>
  <si>
    <t>පැය</t>
  </si>
  <si>
    <t>මගී කිලෝමීටර ප්‍රමාණය</t>
  </si>
  <si>
    <t xml:space="preserve">මගීන් පැටවීමේ අනුපාතය </t>
  </si>
  <si>
    <t>%</t>
  </si>
  <si>
    <t>බර පැටවීමේ අනුපාතය</t>
  </si>
  <si>
    <t>භාණ්ඩ ප්‍රවාහනය</t>
  </si>
  <si>
    <t xml:space="preserve">මෝටර් රථ ප්‍රවාහන දෙපාර්තමේන්තුව </t>
  </si>
  <si>
    <t>(ඇ) 2014 - 2021 කාලසීමාවට අදාළ දත්ත ශ්‍රී ලංකා මහ බැංකු වාර්ෂික වාර්තාවලින් උපුටා ගෙන ඇත</t>
  </si>
  <si>
    <t>ශ්‍රී ලංකා ගමනා ගමන මණ්ඩලය</t>
  </si>
  <si>
    <t xml:space="preserve">ශ්‍රී ලංකා සිවිල් ගුවන් සේවා අධිකාරිය </t>
  </si>
  <si>
    <t>43 වැනි සංඛ්‍යා සටහන</t>
  </si>
  <si>
    <t>පැමිණි නැව් සංඛ්‍යාව</t>
  </si>
  <si>
    <t>මෙහෙයවන ලද භාණ්ඩ ප්‍රමාණය (මෙ.ටො දහස්)</t>
  </si>
  <si>
    <t>බහලු මෙහෙයුම් ප්‍රමාණය (TEUs දහස්) (ඇ)</t>
  </si>
  <si>
    <t>දකුණු ආසියානු පිවිසුම් පර්යන්තය</t>
  </si>
  <si>
    <t>කොළඹ ජාත්‍යන්තර බහලු පර්යන්තය</t>
  </si>
  <si>
    <t>ශ්‍රී ලංකා වරාය අධිකාරිය</t>
  </si>
  <si>
    <t xml:space="preserve">බහලු ප්‍රතිනැව්ගත කිරීම්  (TEUs දහස්) (ඇ)(ඈ) </t>
  </si>
  <si>
    <t>මුළු ආදායම (ශ්‍රී ලං.ව.අ.) (රු. මිලියන)</t>
  </si>
  <si>
    <t xml:space="preserve"> මෙහෙයුම් පිරිවැය (ශ්‍රී ලං.ව.අ.) (රු. මිලියන)</t>
  </si>
  <si>
    <t>සේවක සංඛ්‍යාව (ඉ)</t>
  </si>
  <si>
    <t>හම්බන්තොට ජාත්‍යන්තර වරාය සමූහය (පුද්ගලික) සමාගම</t>
  </si>
  <si>
    <t>(ඇ) TEUs = අඩි 20ට සමාන බහලු ඒකක</t>
  </si>
  <si>
    <t xml:space="preserve">(ඈ) නැවත ගබඩා කිරීම් ද ඇතුළත්ව </t>
  </si>
  <si>
    <t>(ඉ) 2019 වසරේ සිට කොළඹ, ගාල්ල සහ ත්‍රිකුණාමලය වරායන්වලට අදාළ සේවක සංඛ්‍යා දත්ත ශ්‍රී ලංකා වරාය අධිකාරිය වෙතින් ලබාගත් අතර,</t>
  </si>
  <si>
    <t>හම්බන්තොට වරායට අදාළ තොරතුරු හම්බන්තොට ජාත්‍යන්තර වරාය සමූහය (පුද්ගලික) සමාගමෙන් ලබාගන්නා ලදී</t>
  </si>
  <si>
    <t>44 වැනි සංඛ්‍යා සටහන</t>
  </si>
  <si>
    <t>රෝහල් සංඛ්‍යාව</t>
  </si>
  <si>
    <t>619 (ඇ)</t>
  </si>
  <si>
    <t>ඇඳන් සංඛ්‍යාව</t>
  </si>
  <si>
    <t>89,786 (ඇ)</t>
  </si>
  <si>
    <t>ප්‍රාථමික වෛද්‍ය සත්කාර ඒකක</t>
  </si>
  <si>
    <t>545 (ඇ)</t>
  </si>
  <si>
    <t>වෛද්‍යවරුන් සංඛ්‍යාව</t>
  </si>
  <si>
    <t>19,429 (ඈ)</t>
  </si>
  <si>
    <t>21,796 (ඇ)</t>
  </si>
  <si>
    <t>සහාකාර වෛද්‍යවරුන් සංඛ්‍යාව</t>
  </si>
  <si>
    <t>587 (ඇ)</t>
  </si>
  <si>
    <t xml:space="preserve">හෙද සේවක සංඛ්‍යාව </t>
  </si>
  <si>
    <t>39,257 (ඇ)</t>
  </si>
  <si>
    <t>උපස්ථායක සංඛ්‍යාව</t>
  </si>
  <si>
    <t>7,740 (ඇ)</t>
  </si>
  <si>
    <t>ප්‍රතිකාර ලත් අභ්‍යන්තර රෝගීන් සංඛ්‍යාව ('000)</t>
  </si>
  <si>
    <t> 7,478</t>
  </si>
  <si>
    <t> 5,785</t>
  </si>
  <si>
    <t>ප්‍රතිකාර ලත් බාහිර රෝගීන් සංඛ්‍යාව ('000)</t>
  </si>
  <si>
    <t> 58,785</t>
  </si>
  <si>
    <t> 38,913</t>
  </si>
  <si>
    <t>ආයුර්වේද</t>
  </si>
  <si>
    <t>රෝහල් සංඛ්‍යාව (ඉ)</t>
  </si>
  <si>
    <t>ඇඳන් සංඛ්‍යාව (ඉ)</t>
  </si>
  <si>
    <t>ආයුර්වේද වෛද්‍යවරුන් සංඛ්‍යාව (ඊ)</t>
  </si>
  <si>
    <t>සෞඛ්‍ය සඳහා වූ මුළු වියදම (රු.මිලියන) (උ)</t>
  </si>
  <si>
    <t>පුනරාවර්තන වියදම (උ)</t>
  </si>
  <si>
    <t>ප්‍රාග්ධන වියදම (උ)</t>
  </si>
  <si>
    <t>රජයේ සෞඛ්‍ය වියදම ද.දේ.නි.යේ ප්‍රතිශතයක් ලෙස (උ) (ඌ)</t>
  </si>
  <si>
    <t>2.20 (අ)</t>
  </si>
  <si>
    <t>සෞඛ්‍ය අමාත්‍යාංශය</t>
  </si>
  <si>
    <t>ආයුර්වේද දෙපාර්තමේන්තුව</t>
  </si>
  <si>
    <t>(ඇ) 2023 ජූනි අවසානයට</t>
  </si>
  <si>
    <t xml:space="preserve"> මුදල්, ආර්ථික ස්ථායීකරණ සහ ජාතික </t>
  </si>
  <si>
    <t>(ඈ)  සීමාවාසික වෛද්‍ය නිලධාරීන් ඇතුළත්ව</t>
  </si>
  <si>
    <t xml:space="preserve">ප්‍රතිපත්ති අමාත්‍යාංශය </t>
  </si>
  <si>
    <t xml:space="preserve">(ඉ) ශ්‍රී ලංකා මහ බැංකුව විසින් 2018 වසරේ සිට මෙම දත්ත ප්‍රකාශයට පත් කිරීම ආරම්භ කරන ලදී </t>
  </si>
  <si>
    <t xml:space="preserve"> ජනලේඛන හා සංඛ්‍යාලේඛන දෙපාර්තමේන්තුව</t>
  </si>
  <si>
    <t>(ඊ) ආයුර්වේද වෛද්‍ය සභාවේ ලියාපදිංචි වී ඇති ආයුර්වේද වෛද්‍යවරුන්</t>
  </si>
  <si>
    <t xml:space="preserve">(උ) 2020 අයවැය කතාවේ ප්‍රකාශයට පත් කළ පරිදි මුදල්, ආර්ථික ස්ථායීකරණ සහ ජාතික ප්‍රතිපත්ති අමාත්‍යාංශය විසින් 2019 රාජ්‍ය මූල්‍ය අංශයේ </t>
  </si>
  <si>
    <t xml:space="preserve">   සංඛ්‍යාලේඛන සංශෝධනය කිරීමේ ප්‍රතිඵලයක් ලෙස, 2020 වසර සඳහා දත්ත ප්‍රකාශයට පත්කර නොමැත. එම සංශෝධනයට පෙර ප්‍රකාශයට පත් කරන ලද </t>
  </si>
  <si>
    <t xml:space="preserve">    2019 වසරේ සෞඛ්‍ය සඳහා වූ වියදම් දත්ත සංශෝධිත දත්ත පිළිබිඹුවන පරිදි වෙනස් කොට නොමැත</t>
  </si>
  <si>
    <t>(ඌ) 2015 වසරේ සිට දත්ත, ජනලේඛන හා සංඛ්‍යාලේඛන දෙපාර්තමේන්තුව විසින්, 2015 පදනම් වර්ෂය යටතේ නිකුත් කරන ද.දේ.නි. ඇස්තමේන්තු මත පදනම් වේ</t>
  </si>
  <si>
    <t>45 වැනි සංඛ්‍යා සටහන</t>
  </si>
  <si>
    <t>සාමාන්‍ය අධ්‍යාපනය</t>
  </si>
  <si>
    <t>මුළු පාසල් සංඛ්‍යාව</t>
  </si>
  <si>
    <t>රජයේ පාසල් සංඛ්‍යාව</t>
  </si>
  <si>
    <t>ඉන්, ජාතික පාසල් සංඛ්‍යාව</t>
  </si>
  <si>
    <t>වෙනත් පාසල්</t>
  </si>
  <si>
    <t>පෞද්ගලික (ඇ)</t>
  </si>
  <si>
    <t>පිරිවෙන්</t>
  </si>
  <si>
    <t>මුළු ශිෂ්‍ය සංඛ්‍යාව</t>
  </si>
  <si>
    <t>4,345,517 (ඈ)</t>
  </si>
  <si>
    <t>4,272,289 (ඈ)</t>
  </si>
  <si>
    <t>4,260,466 (ඈ)</t>
  </si>
  <si>
    <t>4,180,450 (ඈ)</t>
  </si>
  <si>
    <t>4,098,659 (ඈ)</t>
  </si>
  <si>
    <t xml:space="preserve">රජයේ පාසල් </t>
  </si>
  <si>
    <t>ජාත්‍යන්තර පාසල් (ඉ)</t>
  </si>
  <si>
    <t xml:space="preserve">ලැ.නො. </t>
  </si>
  <si>
    <t>නව ඇතුළත්කර ගැනීම් සංඛ්‍යාව (ඊ)</t>
  </si>
  <si>
    <t>333,074 (අ)</t>
  </si>
  <si>
    <t xml:space="preserve">මුළු ගුරුවරු සංඛ්‍යාව </t>
  </si>
  <si>
    <t>249,374 (ඈ)</t>
  </si>
  <si>
    <t>265,394 (ඈ)</t>
  </si>
  <si>
    <t>256,676 (ඈ)</t>
  </si>
  <si>
    <t xml:space="preserve">ගුරු පුහුණු මධ්‍යස්ථාන සංඛ්‍යාව </t>
  </si>
  <si>
    <t>ශිෂ්‍ය/ගුරු අනුපාතය</t>
  </si>
  <si>
    <t>විශ්වවිද්‍යාල අධ්‍යාපනය (රාජ්‍ය) (උ)</t>
  </si>
  <si>
    <t>විශ්වවිද්‍යාල සංඛ්‍යාව</t>
  </si>
  <si>
    <t>ශිෂ්‍ය සංඛ්‍යාව (ඌ)</t>
  </si>
  <si>
    <t>මුළු කාර්යමණ්ඩලය (සියලුම විශ්වවිද්‍යාලවල)</t>
  </si>
  <si>
    <t xml:space="preserve">අධ්‍යයන </t>
  </si>
  <si>
    <t>අනධ්‍යයන</t>
  </si>
  <si>
    <t>උපාධිලත් සංඛ්‍යාව (එ)</t>
  </si>
  <si>
    <t xml:space="preserve">පශ්චාත් උපාධි </t>
  </si>
  <si>
    <t>ප්‍රථම උපාධි</t>
  </si>
  <si>
    <t xml:space="preserve">කලා සහ ‍සෞන්දර්ය අධ්‍යයන </t>
  </si>
  <si>
    <t xml:space="preserve">වාණිජ සහ කළමනාකරණ අධ්‍යයන </t>
  </si>
  <si>
    <t>නීතිය</t>
  </si>
  <si>
    <t>විද්‍යාව</t>
  </si>
  <si>
    <t>ඉංජිනේරු විද්‍යාව</t>
  </si>
  <si>
    <t xml:space="preserve">වෛද්‍ය විද්‍යාව </t>
  </si>
  <si>
    <t xml:space="preserve">දන්ත ශල්‍ය </t>
  </si>
  <si>
    <t>කෘෂිකර්මය</t>
  </si>
  <si>
    <t xml:space="preserve">පශු වෛද්‍ය විද්‍යාව </t>
  </si>
  <si>
    <t xml:space="preserve">ගෘහ නිර්මාණ ශිල්පය සහ ප්‍රමාණ සමීක්ෂණය </t>
  </si>
  <si>
    <t>පරිගණක විද්‍යාව ආශ්‍රිත පාඨමාලා</t>
  </si>
  <si>
    <t>වෙනත් (ඒ)</t>
  </si>
  <si>
    <t>ප්‍රථම උපාධිය සඳහා නව ඇතුළත්වීම්</t>
  </si>
  <si>
    <t>43,568 (ඔ)</t>
  </si>
  <si>
    <t>විශ්වවිද්‍යාලවලට ඇතුළත් වීම සඳහා සුදුසුකම් ලැබූ සංඛ්‍යාව</t>
  </si>
  <si>
    <t>171,532 (ඔ)</t>
  </si>
  <si>
    <t>තෘතීයික හා වෘත්තීය අධ්‍යාපන පුහුණු ක්ෂේත්‍රය (ඕ)</t>
  </si>
  <si>
    <t>ලියාපදිංචි කළ කාර්මික හා වෘත්තීය අධ්‍යාපන
පුහුණු ආයතන සංඛ්‍යාව</t>
  </si>
  <si>
    <t>රාජ්‍ය</t>
  </si>
  <si>
    <t>පෞද්ගලික හා රාජ්‍ය නොවන සංවිධාන</t>
  </si>
  <si>
    <t>පිළිගත් පාඨමාලා සංඛ්‍යාව</t>
  </si>
  <si>
    <t xml:space="preserve">ප්‍රදානය කළ ජාතික වෘත්තීය සුදුසුකම් සහතිකපත් සංඛ්‍යාව </t>
  </si>
  <si>
    <t xml:space="preserve">කාර්මික අධ්‍යාපන හා පුහුණු කිරීමේ දෙපාර්තමේන්තුව  </t>
  </si>
  <si>
    <t>ජාතික ආධුනිකත්ව සහ කාර්මික පුහුණු කිරීමේ අධිකාරිය</t>
  </si>
  <si>
    <t xml:space="preserve">වෘත්තීය පුහුණු අධිකාරිය </t>
  </si>
  <si>
    <t>ජාතික තරුණ සේවා සභාව</t>
  </si>
  <si>
    <t>පෞද්ගලික ආයතන</t>
  </si>
  <si>
    <t xml:space="preserve">රජයේ වියදම </t>
  </si>
  <si>
    <t>අධ්‍යාපනය සඳහා වූ මුළු වියදම (රු.මිලියන) (ක) (ග)</t>
  </si>
  <si>
    <t>පුනරාවර්තන වියදම (ග)</t>
  </si>
  <si>
    <t>ප්‍රාග්ධන වියදම (ග)</t>
  </si>
  <si>
    <t>මුළු අධ්‍යාපන වියදම ද.දේ.නි.යේ ප්‍රතිශතයක් ලෙස (ග) (ච)</t>
  </si>
  <si>
    <t>අධ්‍යාපන අමාත්‍යාංශය</t>
  </si>
  <si>
    <t>විශ්වවිද්‍යාල ප්‍රතිපාදන කොමිෂන් සභාව</t>
  </si>
  <si>
    <t xml:space="preserve">(ඇ) රජය විසින් අනුමත පෞද්ගලික පාසල් සහ විශේෂ අවශ්‍යතා සහිත ළමුන් සඳහා වන පාසල් </t>
  </si>
  <si>
    <t>තෘතීයික හා වෘත්තීය අධ්‍යාපන කොමිෂන් සභාව</t>
  </si>
  <si>
    <t>(මෙම සංඛ්‍යාවන්ට සමාගම් පනත යටතේ ලියාපදිංචි කළ ජාත්‍යන්තර පාසල් අයත්  නොවේ)</t>
  </si>
  <si>
    <t>මුදල්, ආර්ථික ස්ථායීකරණ සහ ජාතික ප්‍රතිපත්ති අමාත්‍යාංශය</t>
  </si>
  <si>
    <t>(ඈ) ජ්‍යාත්‍යන්තර පාසල්වල දත්ත ඇතුළත් නොවේ</t>
  </si>
  <si>
    <t>ජන ලේඛන හා සංඛ්‍යාලේඛන දෙපාර්තමේන්තුව</t>
  </si>
  <si>
    <t>(ඉ) 2014 වසරේදී ශ්‍රී ලංකා මහ බැංකුව මගින් ජාත්‍යන්තර පාසල් 120ක් ආවරණය වන පරිදි පවත්වන ලද සමීක්ෂණයක් මත 2014 දත්ත පදනම් වේ</t>
  </si>
  <si>
    <t>සංඛ්‍යා සටහනේ දක්වා ඇති දත්ත මෙම සමීක්ෂණයට පිළිතුරු සැපයූ පාසල් සඳහා පමණක් අදාළ වේ. මෙහි පිළිතුරු සැපයීමේ අනුපාතය සියයට 63ක් විය.</t>
  </si>
  <si>
    <t xml:space="preserve">2015 සිට දත්ත, අධ්‍යාපන අමාත්‍යාංශය විසින් පවත්වන ලද දීප ව්‍යාප්ත සමීක්ෂණය මත පදනම් වේ </t>
  </si>
  <si>
    <t xml:space="preserve">(ඊ) රජයේ පාසල් පමණි </t>
  </si>
  <si>
    <t>(උ) විශ්වවිද්‍යාල ප්‍රතිපාදන කොමිෂන් සභාව යටතේ පවතින විශ්වවිද්‍යාල</t>
  </si>
  <si>
    <t>(ඌ) විවෘත විශ්වවිද්‍යාලයේ හා බාහිර උපාධි පාඨමාලා හදාරන සිසුන් ඇතුළත් නොවේ</t>
  </si>
  <si>
    <t>(එ) විවෘත විශ්වවිද්‍යාලයේ හා බාහිර උපාධි පාඨමාලා හදාරන සිසුන් ඇතුළත් වේ</t>
  </si>
  <si>
    <t>(ඒ) විශ්වවිද්‍යාල මගින් ප්‍රදානය කරන අනෙකුත් උපාධි පාඨමාලා ඇතුළත් ය</t>
  </si>
  <si>
    <t>(ඔ) 2022/2023 වසරවලට අදාලව මූලික උපාධි පාඨමාලා සඳහා සිසුන් තෝරාගැනීම සිදුකෙරෙමින් පවතී</t>
  </si>
  <si>
    <t>(ඕ) වසර අවසානයට</t>
  </si>
  <si>
    <t>(ක) සාමාන්‍ය සහ උසස් අධ්‍යාපනය සඳහා වූ රජයේ වියදම</t>
  </si>
  <si>
    <t xml:space="preserve">(ග) 2020 අයවැය කතාවේ ප්‍රකාශයට පත් කළ පරිදි මුදල්, ආර්ථික ස්ථායීකරණ සහ ජාතික ප්‍රතිපත්ති අමාත්‍යාංශය විසින් 2019 රාජ්‍ය මූල්‍ය අංශයේ </t>
  </si>
  <si>
    <t xml:space="preserve">සංඛ්‍යාලේඛන සංශෝධනය කිරීමේ ප්‍රතිඵලයක් ලෙස, 2020 වසර සඳහා දත්ත ප්‍රකාශයට පත්කර නොමැත. එම සංශෝධනයට පෙර ප්‍රකාශයට පත් කරන ලද </t>
  </si>
  <si>
    <t xml:space="preserve"> 2019 වසරේ අධ්‍යාපනය සඳහා වූ වියදම් දත්ත සංශෝධිත දත්ත පිළිබිඹුවන පරිදි වෙනස් කොට නොමැත</t>
  </si>
  <si>
    <t>(ච) 2015 වසරේ සිට දත්ත, ජන ලේඛන හා සංඛ්‍යාලේඛන දෙපාර්තමේන්තුව විසින්, 2015 පදනම් වර්ෂය යටතේ නිකුත් කරන ද.දේ.නි. ඇස්තමේන්තු මත පදනම් වේ</t>
  </si>
  <si>
    <t>46 වැනි සංඛ්‍යා සටහන</t>
  </si>
  <si>
    <t>කොළඹ පාරිභෝගික මිල දර්ශකයේ (2021=100) විචලනය</t>
  </si>
  <si>
    <t>දර්ශකය</t>
  </si>
  <si>
    <t>පදනම් වර්ෂයේ බර තැබීම්</t>
  </si>
  <si>
    <t>දර්ශකයේ සාමාන්‍යය</t>
  </si>
  <si>
    <t>වාර්ෂික ලක්ෂ්‍යමය ප්‍රතිශත වෙනස</t>
  </si>
  <si>
    <t>2023 දෙසැ</t>
  </si>
  <si>
    <t>සියලුම ශීර්ෂ</t>
  </si>
  <si>
    <t>ද්‍රව්‍යමය වශයෙන්</t>
  </si>
  <si>
    <t>ආහාර සහ මද්‍යසාර නොවන පාන වර්ග</t>
  </si>
  <si>
    <t>මද්‍යසාර පාන වර්ග, දුම්කොළ සහ මත්ද්‍රව්‍ය</t>
  </si>
  <si>
    <t>රෙදිපිළි සහ පාවහන්</t>
  </si>
  <si>
    <t>නිවාස, ජලය, විදුලිය, ගෑස් සහ වෙනත් ඉන්ධන</t>
  </si>
  <si>
    <t>ගෘහ භාණ්ඩ, ගෘහ උපකරණ සහ ගෘහ ඒකක නඩත්තුව</t>
  </si>
  <si>
    <t>සෞඛ්‍ය</t>
  </si>
  <si>
    <t>ප්‍රවාහන</t>
  </si>
  <si>
    <t>සන්නිවේදන</t>
  </si>
  <si>
    <t>විනෝදාත්මක සහ සංස්කෘතික</t>
  </si>
  <si>
    <t>අධ්‍යාපන</t>
  </si>
  <si>
    <t>ආපනශාලා සහ හෝටල්</t>
  </si>
  <si>
    <t xml:space="preserve">විවිධ භාණ්ඩ හා සේවා </t>
  </si>
  <si>
    <r>
      <rPr>
        <i/>
        <sz val="10"/>
        <color theme="1"/>
        <rFont val="Iskoola Pota"/>
        <family val="2"/>
      </rPr>
      <t>මූලය:</t>
    </r>
    <r>
      <rPr>
        <sz val="10"/>
        <color theme="1"/>
        <rFont val="Iskoola Pota"/>
        <family val="2"/>
      </rPr>
      <t xml:space="preserve"> ජනලේඛන හා සංඛ්‍යාලේඛන දෙපාර්තමේන්තුව</t>
    </r>
  </si>
  <si>
    <t>47 වැනි සංඛ්‍යා සටහන</t>
  </si>
  <si>
    <t>ජාතික පාරිභෝගික මිල දර්ශකයේ (2021=100) විචලනය</t>
  </si>
  <si>
    <r>
      <rPr>
        <i/>
        <sz val="10"/>
        <color theme="1"/>
        <rFont val="Iskoola Pota"/>
        <family val="2"/>
      </rPr>
      <t>මූලය</t>
    </r>
    <r>
      <rPr>
        <sz val="10"/>
        <color theme="1"/>
        <rFont val="Iskoola Pota"/>
        <family val="2"/>
      </rPr>
      <t>: ජනලේඛන හා සංඛ්‍යාලේඛන දෙපාර්තමේන්තුව</t>
    </r>
  </si>
  <si>
    <t>48 වැනි සංඛ්‍යා සටහන</t>
  </si>
  <si>
    <t xml:space="preserve">කොළඹ පාරිභෝගික මිල දර්ශකය (2021=100) (අ) </t>
  </si>
  <si>
    <t>කාලපරිච්ඡේදය (ආ)</t>
  </si>
  <si>
    <t>අප්‍රේල්</t>
  </si>
  <si>
    <t>ජුනි</t>
  </si>
  <si>
    <t>ජූලි</t>
  </si>
  <si>
    <t>ඔක්තෝබර්</t>
  </si>
  <si>
    <t>(අ)</t>
  </si>
  <si>
    <t xml:space="preserve"> 2019 දී කුටුම්බ ආදායම් හා වියදම් සමීක්ෂණය පදනම් කොටගෙන දර්ශකය සකස් කර ඇත. බර තැබීම් සඳහා කොළඹ දිස්ත්‍රික්කයේ නාගරික කුටුම්බවල පරිභෝජන රටාව පදනම් කරගෙන ඇත. මුළු භාණ්ඩ පැසෙහි වටිනාකම රුපියල් 91,880.34ක් (2018 ජනවාරි සිට 2019 දෙසැම්බර්  මිල ගණන් අනුව) වේ.</t>
  </si>
  <si>
    <t>(ආ)</t>
  </si>
  <si>
    <t>49 වැනි සංඛ්‍යා සටහන</t>
  </si>
  <si>
    <t>ජාතික පාරිභෝගික මිල දර්ශකය (2021=100) (අ)</t>
  </si>
  <si>
    <t>2019 දී කුටුම්බ ආදායම් හා වියදම් සමීක්ෂණය පදනම් කොට ගෙන දර්ශකය සකස් කර ඇත. බර තැබීම් සඳහා මුළු දිවයිනේම කුටුම්බවල පරිභෝජන රටාව පදනම් කරගෙන ඇත. මුළු භාණ්ඩ පැසෙහි වටිනාකම රුපියල් 50,728.60ක් (2018 ජනවාරි සිට 2019 දෙසැම්බර්  මිල ගණන් අනුව) වේ.</t>
  </si>
  <si>
    <r>
      <rPr>
        <i/>
        <sz val="10"/>
        <rFont val="Iskoola Pota"/>
        <family val="2"/>
      </rPr>
      <t>මූලය</t>
    </r>
    <r>
      <rPr>
        <sz val="10"/>
        <rFont val="Iskoola Pota"/>
        <family val="2"/>
      </rPr>
      <t>: ජනලේඛන හා සංඛ්‍යාලේඛන දෙපාර්තමේන්තුව</t>
    </r>
  </si>
  <si>
    <t>50 වැනි සංඛ්‍යා සටහන</t>
  </si>
  <si>
    <t>නිෂ්පාදක මිල දර්ශකය (2018-4 වැනි කාර්තුව=100)</t>
  </si>
  <si>
    <t>කාලපරිච්ඡේදය (අ)</t>
  </si>
  <si>
    <t>සියලුම ක්‍රියාකාරකම්</t>
  </si>
  <si>
    <t>කෘෂිකර්මාන්ත</t>
  </si>
  <si>
    <t>උපයෝගිතා (ආ)</t>
  </si>
  <si>
    <t>(ඇ)</t>
  </si>
  <si>
    <t xml:space="preserve"> තාවකාලික</t>
  </si>
  <si>
    <t>51 වැනි සංඛ්‍යා සටහන</t>
  </si>
  <si>
    <t>තෝරාගත් ආහාර ද්‍රව්‍ය කිහිපයක පළාත් අනුව සාමාන්‍ය සිල්ලර මිල ගණන් 2019-2023 (අ)</t>
  </si>
  <si>
    <t>කිලෝ ග්‍රෑමයට රුපියල්</t>
  </si>
  <si>
    <t>පාරිභෝගික අයිතම</t>
  </si>
  <si>
    <t xml:space="preserve">බස්නාහිර පළාත </t>
  </si>
  <si>
    <t xml:space="preserve">මධ්‍යම පළාත </t>
  </si>
  <si>
    <t xml:space="preserve">උතුරු මැද පළාත </t>
  </si>
  <si>
    <t xml:space="preserve">වයඹ පළාත </t>
  </si>
  <si>
    <t>සබරගමුව පළාත</t>
  </si>
  <si>
    <t>පළමු 
අර්ධය</t>
  </si>
  <si>
    <t>දෙවන අර්ධය</t>
  </si>
  <si>
    <t>සම්බා සහල් (උපරිම මිල)</t>
  </si>
  <si>
    <t>කැකුළු රතු (උපරිම මිල)</t>
  </si>
  <si>
    <t>වියළි මිරිස් (සාමාන්‍ය)</t>
  </si>
  <si>
    <t>රතුළුෑණු (දේශිය)</t>
  </si>
  <si>
    <t>බී ළුෑණු (ආනයනික)</t>
  </si>
  <si>
    <t>අර්තාපල් (දේශීය)</t>
  </si>
  <si>
    <t>බෝංචි</t>
  </si>
  <si>
    <t>වට්ටක්කා</t>
  </si>
  <si>
    <t>වම්බටු</t>
  </si>
  <si>
    <t>පොල් ගෙඩියක් (ලොකු)</t>
  </si>
  <si>
    <t>මාළු - බලයා</t>
  </si>
  <si>
    <t>මාළු - කෙලවල්ලා</t>
  </si>
  <si>
    <t>මාළු - හුරුල්ලා</t>
  </si>
  <si>
    <t>කරවල - හාල්මැස්සා</t>
  </si>
  <si>
    <t>කරවල - කට්ටා</t>
  </si>
  <si>
    <t>කුකුල් මස් (බ්‍රොයිලර් -ශීත කළ)</t>
  </si>
  <si>
    <t xml:space="preserve">බිත්තර (සුදු) එකක් </t>
  </si>
  <si>
    <t xml:space="preserve">කිරිපිටි ග්‍රෑම් 400 </t>
  </si>
  <si>
    <t xml:space="preserve">ඌව පළාත </t>
  </si>
  <si>
    <t xml:space="preserve">දකුණු පළාත </t>
  </si>
  <si>
    <t>උතුරු පළාත</t>
  </si>
  <si>
    <t xml:space="preserve"> නැගෙනහිර පළාත </t>
  </si>
  <si>
    <t>සමස්ත දිවයින</t>
  </si>
  <si>
    <t xml:space="preserve">(අ) දීප ව්‍යාප්ත දත්ත රැස්කිරීමේ වැඩපිළිවෙල මත පදනම් වේ. </t>
  </si>
  <si>
    <r>
      <t xml:space="preserve">මූලය: </t>
    </r>
    <r>
      <rPr>
        <sz val="10"/>
        <rFont val="Iskoola Pota"/>
        <family val="2"/>
      </rPr>
      <t>ශ්‍රී ලංකා මහ බැංකුව</t>
    </r>
  </si>
  <si>
    <t>52 වැනි සංඛ්‍යා සටහන</t>
  </si>
  <si>
    <t>රුපියල්</t>
  </si>
  <si>
    <t>අයිතමය</t>
  </si>
  <si>
    <t>නිෂ්පාදක මිලෙහි සාමාන්‍යය</t>
  </si>
  <si>
    <t>2023(අ)</t>
  </si>
  <si>
    <t>1. වී</t>
  </si>
  <si>
    <t xml:space="preserve">සුදු </t>
  </si>
  <si>
    <t>කි.ග්‍රෑ. 1ක්</t>
  </si>
  <si>
    <t>රතු</t>
  </si>
  <si>
    <t xml:space="preserve">සම්බා </t>
  </si>
  <si>
    <t>2.කැකුළු සහල්</t>
  </si>
  <si>
    <t xml:space="preserve">සුදු සහල් </t>
  </si>
  <si>
    <t xml:space="preserve">රතු සහල් </t>
  </si>
  <si>
    <t xml:space="preserve">සම්බා සහල් </t>
  </si>
  <si>
    <t>3.තැම්බූ සහල්</t>
  </si>
  <si>
    <t>4.ධාන්‍ය වර්ග</t>
  </si>
  <si>
    <t xml:space="preserve">කවුපි (සුදු) </t>
  </si>
  <si>
    <t xml:space="preserve">කවුපි (රතු) </t>
  </si>
  <si>
    <t xml:space="preserve">මුංඇට </t>
  </si>
  <si>
    <t>5.එළවළු</t>
  </si>
  <si>
    <t>5.1 උඩරට එළවළු</t>
  </si>
  <si>
    <t>කැරට්</t>
  </si>
  <si>
    <t xml:space="preserve">බෝංචි </t>
  </si>
  <si>
    <t>ගෝවා</t>
  </si>
  <si>
    <t xml:space="preserve">තක්කාලි </t>
  </si>
  <si>
    <t>5.2 පහතරට එළවළු</t>
  </si>
  <si>
    <t xml:space="preserve">වම්බටු </t>
  </si>
  <si>
    <t xml:space="preserve">වට්ටක්කා </t>
  </si>
  <si>
    <t xml:space="preserve">අළුකෙසෙල් </t>
  </si>
  <si>
    <t xml:space="preserve">පතෝල </t>
  </si>
  <si>
    <t xml:space="preserve">අමු මිරිස් </t>
  </si>
  <si>
    <t xml:space="preserve">දෙහි </t>
  </si>
  <si>
    <t xml:space="preserve">6.පොල් (මධ්‍යම) </t>
  </si>
  <si>
    <t>7.අල වර්ග</t>
  </si>
  <si>
    <t xml:space="preserve">අර්තාපල් </t>
  </si>
  <si>
    <t xml:space="preserve">මඤ්ඤොක්කා </t>
  </si>
  <si>
    <t xml:space="preserve">බතල </t>
  </si>
  <si>
    <t>8.පලතුරු</t>
  </si>
  <si>
    <t xml:space="preserve">ඇඹුල් කෙසෙල් </t>
  </si>
  <si>
    <t xml:space="preserve">ගස්ලබු </t>
  </si>
  <si>
    <t xml:space="preserve">අන්නාසි </t>
  </si>
  <si>
    <t>9.මාළු</t>
  </si>
  <si>
    <t>9.1 ලොකු මාළු</t>
  </si>
  <si>
    <t xml:space="preserve">තලපත් </t>
  </si>
  <si>
    <t xml:space="preserve">පරව් </t>
  </si>
  <si>
    <t xml:space="preserve">බලයා </t>
  </si>
  <si>
    <t xml:space="preserve">කෙළවල්ලා </t>
  </si>
  <si>
    <t>9.2 පොඩි මාළු</t>
  </si>
  <si>
    <t xml:space="preserve">සාලයා </t>
  </si>
  <si>
    <t xml:space="preserve">හුරුල්ලා </t>
  </si>
  <si>
    <t xml:space="preserve">හාල්මැස්සන් </t>
  </si>
  <si>
    <t>10.කරවල</t>
  </si>
  <si>
    <t>කට්ටා</t>
  </si>
  <si>
    <t xml:space="preserve">උම්බලකඩ </t>
  </si>
  <si>
    <t>11.මස් වර්ග</t>
  </si>
  <si>
    <t xml:space="preserve">එළු මස් </t>
  </si>
  <si>
    <t xml:space="preserve">හරක් මස් </t>
  </si>
  <si>
    <t xml:space="preserve">ඌරු මස් </t>
  </si>
  <si>
    <t xml:space="preserve">කුකුළු මස් </t>
  </si>
  <si>
    <t>12.බිත්තර (බ්‍රොයිලර්)</t>
  </si>
  <si>
    <t xml:space="preserve">දුඹුරු </t>
  </si>
  <si>
    <t>එකක්</t>
  </si>
  <si>
    <t xml:space="preserve">සුදු එකක් </t>
  </si>
  <si>
    <t>13.ළුෑණු</t>
  </si>
  <si>
    <t xml:space="preserve">රතු ළුෑණු </t>
  </si>
  <si>
    <t xml:space="preserve">ලොකු ළුෑණු </t>
  </si>
  <si>
    <t>14.කූළු බඩු (අමු)</t>
  </si>
  <si>
    <t xml:space="preserve">ගම්මිරිස් </t>
  </si>
  <si>
    <t xml:space="preserve">කහ </t>
  </si>
  <si>
    <t xml:space="preserve">ඉඟුරු </t>
  </si>
  <si>
    <t>53 වැනි සංඛ්‍යා සටහන</t>
  </si>
  <si>
    <t>වැටුප් ප්‍රමාණ දර්ශක (රාජ්‍ය අංශයේ සේවකයන්) (2016=100) (අ)</t>
  </si>
  <si>
    <t>කාලපරිච්ඡේදය</t>
  </si>
  <si>
    <t>ජ්‍යෙෂ්ඨ මට්ටම</t>
  </si>
  <si>
    <t xml:space="preserve"> තෘතීයික මට්ටම </t>
  </si>
  <si>
    <t xml:space="preserve">ද්විතීයීක මට්ටම </t>
  </si>
  <si>
    <t xml:space="preserve">ප්‍රාථමික මට්ටම </t>
  </si>
  <si>
    <t>නාමික වැටුප්
ප්‍රමාණ දර්ශක</t>
  </si>
  <si>
    <t>මූර්ත වැටුප්
ප්‍රමාණ දර්ශක (ආ)</t>
  </si>
  <si>
    <r>
      <t xml:space="preserve">මූලය: </t>
    </r>
    <r>
      <rPr>
        <sz val="9"/>
        <rFont val="Iskoola Pota"/>
        <family val="2"/>
      </rPr>
      <t>ශ්‍රී ලංකා මහ බැංකුව</t>
    </r>
  </si>
  <si>
    <t>රාජ්‍ය පරිපාලන සහ කළමනාකරණ අමාත්‍යාංශය විසින් නිකුත් කරන ලද 2016 පෙබරවාරි මස 25 දිනැති රාජ්‍ය පරිපාලන චක්‍රලේඛ අංක 03/2016 මගින් රාජ්‍ය අංශයේ වැටුප් ව්‍යුහයට සිදුකරන ලද වෙනස්කම් ග්‍රහණය කර ගැනීම සඳහා රාජ්‍ය අංශයේ වැටුප් ප්‍රමාණ දර්ශකයේ පදනම් වර්ෂය 2012 වසරේ සිට 2016 වසරට යාවත්කාලීන කරන ලදී. පදනම් කාලපරිච්ඡේදයේ සේවා නියුක්ති ව්‍යුහය පිළිබඳ දත්ත, ජනලේඛන හා සංඛ්‍යාලේඛන දෙපාර්තමේන්තුව විසින් 2016 වසරේ නොවැම්බර් මාසයේ දී පවත්වන ලද රාජ්‍ය සහ අර්ධ රාජ්‍ය අංශවල සේවා නියුක්තිය පිළිබඳ සංගණනයෙන් ලබා ගන්නා ලදී.</t>
  </si>
  <si>
    <t>ජාතික පාරිභෝගික මිල දර්ශකය (2013=100) මත පදනම් වේ.</t>
  </si>
  <si>
    <t>තාවකාලික</t>
  </si>
  <si>
    <t>54 වැනි සංඛ්‍යා සටහන</t>
  </si>
  <si>
    <t>වැටුප් ප්‍රමාණ දර්ශක (විධිමත් පෞද්ගලික අංශයේ සේවකයන්) (1978 දෙසැම්බර්=100) (අ)</t>
  </si>
  <si>
    <t>කෘෂිකර්මාන්ත (ආ)</t>
  </si>
  <si>
    <t>කර්මාන්ත හා වාණිජ (ඇ)</t>
  </si>
  <si>
    <t>සේවා (ඈ)</t>
  </si>
  <si>
    <t>සමස්ත පඩිපාලක සභා (ඉ)</t>
  </si>
  <si>
    <t>මූර්ත වැටුප්
ප්‍රමාණ දර්ශක (ඊ)</t>
  </si>
  <si>
    <t>2020</t>
  </si>
  <si>
    <t xml:space="preserve">2021 </t>
  </si>
  <si>
    <t xml:space="preserve">2022 </t>
  </si>
  <si>
    <t>2023 (උ)</t>
  </si>
  <si>
    <t>2019</t>
  </si>
  <si>
    <t>2021</t>
  </si>
  <si>
    <t>1978 දෙසැම්බර් 31 දින සේවයේ යෙදී සිටි සංඛ්‍යාව පදනම් කොටගත් බර තැබීම් මත දර්ශක අංක ගණනය කරනු ලැබේ. දර්ශක අංක ගණනය කිරීම සඳහා යොදා ගෙන ඇත්තේ පඩි පාලක සභා මගින් අනුමත කළ විවිධ කර්මාන්තවල අවම වැටුප්ය.</t>
  </si>
  <si>
    <r>
      <rPr>
        <i/>
        <sz val="10"/>
        <color theme="1"/>
        <rFont val="Iskoola Pota"/>
        <family val="2"/>
      </rPr>
      <t>මූලයන්:</t>
    </r>
    <r>
      <rPr>
        <sz val="10"/>
        <color theme="1"/>
        <rFont val="Iskoola Pota"/>
        <family val="2"/>
      </rPr>
      <t xml:space="preserve"> කම්කරු දෙපාර්තමේන්තුව
    ශ්‍රී ලංකා මහ බැංකුව</t>
    </r>
  </si>
  <si>
    <t>තේ වැවීම හා නිෂ්පාදන, රබර් වැවීම හා නිෂ්පාදන, පොල්, කොකෝවා, කරදමුංගු සහ ගම්මිරිස් වැවීම සම්බන්ධ වේතන පමණක් ඇතුළත් වේ.</t>
  </si>
  <si>
    <t>බේකරි කර්මාන්තය, ගඩොල් හා උළු කර්මාන්තය, පොල් නිෂ්පාදනය, මුද්‍රණ, රෙදිපිළි, ටයර් සහ ටියුබ් නිෂ්පාදනය, කොහු ගුදිරි සහ සකස් කරන ලද කොහු කෙඳි අපනයන, මේස් නිෂ්පාදනය, ඉංජිනේරු කර්මාන්තය, ඇඳුම් නිෂ්පාදනය, ගිනි පෙට්ටි නිෂ්පාදනය, බිස්කට් සහ රසකැවිලි නිෂ්පාදනය, තේ අපනයනය සහ රබර් අපනයන කර්මාන්ත පමණක් ඇතුළත් වේ.</t>
  </si>
  <si>
    <t>(ඈ)</t>
  </si>
  <si>
    <t>චිත්‍රපට, මෝටර් රථ ප්‍රවාහන සහ සාත්තු සේවා පමණක් මෙයට ඇතුළත් වේ.</t>
  </si>
  <si>
    <t>(ඉ)</t>
  </si>
  <si>
    <t>කෘෂිකර්මාන්ත, කර්මාන්ත හා වා◊ණිජ කටයුතු සහ සේවා අංශයේ නියුක්ත වූවන් සඳහා වූ ඒකාබද්ධ දර්ශකය</t>
  </si>
  <si>
    <t>(ඊ)</t>
  </si>
  <si>
    <t>කොළඹ පාරිභෝගික මිල දර්ශකය (2006/07=100) මත පදනම් වේ.</t>
  </si>
  <si>
    <t>(උ)</t>
  </si>
  <si>
    <t>55 වැනි සංඛ්‍යා සටහන</t>
  </si>
  <si>
    <t>වැටුප් ප්‍රමාණ දර්ශක (අවිධිමත් පෞද්ගලික අංශයේ සේවකයන්) (2018=100) (අ)</t>
  </si>
  <si>
    <t>අවිධිමත්
පෞද්ගලික
අංශය</t>
  </si>
  <si>
    <t>පොල්</t>
  </si>
  <si>
    <t>තේ</t>
  </si>
  <si>
    <t>රබර්</t>
  </si>
  <si>
    <t xml:space="preserve">වෙනත් </t>
  </si>
  <si>
    <t>ඉදිකිරීම්</t>
  </si>
  <si>
    <t>තොග හා
සිල්ලර
වෙළඳාම;
මෝටර් රථ
සහ යතුරුපැදි
අළුත්වැඩියාව</t>
  </si>
  <si>
    <t>නවාතැන්
සහ ආහාර
සැපයුම් සේවා
ක්‍රියාකාරකම්</t>
  </si>
  <si>
    <t>ගොඩනැඟිලි
ඉදිකිරීම</t>
  </si>
  <si>
    <t>ගොඩනැඟිලි
නිමාව</t>
  </si>
  <si>
    <t>නාමික වැටුප් ප්‍රමාණ දර්ශක</t>
  </si>
  <si>
    <t>2022</t>
  </si>
  <si>
    <t>මූර්ත වැටුප් ප්‍රමාණ දර්ශක (ඇ)</t>
  </si>
  <si>
    <r>
      <rPr>
        <i/>
        <sz val="10"/>
        <rFont val="Iskoola Pota"/>
        <family val="2"/>
      </rPr>
      <t>මූලය</t>
    </r>
    <r>
      <rPr>
        <sz val="10"/>
        <rFont val="Iskoola Pota"/>
        <family val="2"/>
      </rPr>
      <t>: ශ්‍රී ලංකා මහ බැංකුව</t>
    </r>
  </si>
  <si>
    <t>අවිධිමත් පෞද්ගලික අංශයේ වැටුප් හා රැකියා ව්‍යුහයෙහි මෑතකාලීනව සිදු වූ වෙනස්කම් නිරූපණය කිරීමේ අරමුණින් අවිධිමත් පෞද්ගලික අංශයේ වැටුප් ප්‍රමාණ දර්ශකයේ පදනම් වර්ෂය 2012 සිට 2018 දක්වා යාවත්කාලීන
කරන ලදී. දීප ව්‍යාප්ත දත්ත රැස් කිරීමේ පද්ධතිය මගින් රැස් කරනු ලබන අවිධිමත් පෞද්ගලික අංශයේ වැටුප් දත්ත භාවිතා කරමින් දර්ශක අගය ගණනය කරනු ලැබේ. පදනම් කාලපරිච්ඡේදයේ සේවා නියුක්ති ව්‍යූහය පිළිබඳ
දත්ත, ජනලේඛන සහ සංඛ්‍යාලේඛන දෙපාර්තමේන්තුව විසින් 2018 වසරේ දී පවත්වන ලද කාර්තුමය ශ්‍රම බලකා සමීක්ෂණවලින් ලබා ගන්නා ලදී.</t>
  </si>
  <si>
    <t>56 වැනි සංඛ්‍යා සටහන</t>
  </si>
  <si>
    <t>අවිධිමත් පෞද්ගලික අංශයේ සාමාන්‍ය දෛනික වැටුප් (අ)</t>
  </si>
  <si>
    <t xml:space="preserve">රබර් </t>
  </si>
  <si>
    <t>පොල් (ආ)</t>
  </si>
  <si>
    <t>වඩු කාර්මික (ආ)</t>
  </si>
  <si>
    <t>පෙදරේරු (ආ)</t>
  </si>
  <si>
    <t xml:space="preserve">පුරුෂ </t>
  </si>
  <si>
    <t>ස්ත්‍රී</t>
  </si>
  <si>
    <t xml:space="preserve">ප්‍රධාන වඩු කාර්මික </t>
  </si>
  <si>
    <t>පුහුණු සහ නුපුහුණු</t>
  </si>
  <si>
    <t xml:space="preserve">ප්‍රධාන පෙදරේරු </t>
  </si>
  <si>
    <t>කෑම රහිත දෛනික වැටුප්</t>
  </si>
  <si>
    <t>මෙම අංශවල කාන්තා සහභාගිත්වය අවම මට්ටමක පවතී.</t>
  </si>
  <si>
    <t>57 වැනි සංඛ්‍යා සටහන</t>
  </si>
  <si>
    <t>පළාත් අනුව අවිධිමත් පෞද්ගලික අංශයේ සාමාන්‍ය දෛනික වැටුප් 2019-2023 (අ)</t>
  </si>
  <si>
    <t>අංශය</t>
  </si>
  <si>
    <t>බස්නාහිර පළාත</t>
  </si>
  <si>
    <t>මධ්‍යම පළාත</t>
  </si>
  <si>
    <t xml:space="preserve">2023 (ආ) </t>
  </si>
  <si>
    <t>1. කෘෂිකර්මාන්ත අංශය</t>
  </si>
  <si>
    <t>පුරුෂ</t>
  </si>
  <si>
    <t>පොල් (ඇ)</t>
  </si>
  <si>
    <t>2. ඉදිකිරීම් අංශය (ඇ)</t>
  </si>
  <si>
    <t>වඩු කර්මාන්තය</t>
  </si>
  <si>
    <t>වඩු කාර්මික - පුරුෂ</t>
  </si>
  <si>
    <t>පුහුණු හා නුපුහුණු අත් උදව්කරු - පුරුෂ</t>
  </si>
  <si>
    <t>පෙදරේරු කර්මාන්තය</t>
  </si>
  <si>
    <t>පෙදරේරු කාර්මික - පුරුෂ</t>
  </si>
  <si>
    <t xml:space="preserve">පුහුණු හා නුපුහුණු අත් උදව්කරු - පුරුෂ </t>
  </si>
  <si>
    <t>ඌව පළාත</t>
  </si>
  <si>
    <t>දකුණු පළාත</t>
  </si>
  <si>
    <t>නැගෙනහිර පළාත</t>
  </si>
  <si>
    <t>මුළු දිවයින (ඈ)</t>
  </si>
  <si>
    <t xml:space="preserve"> කෑම රහිත දෛනික වැටුප</t>
  </si>
  <si>
    <r>
      <rPr>
        <i/>
        <sz val="10"/>
        <color theme="1"/>
        <rFont val="Iskoola Pota"/>
        <family val="2"/>
      </rPr>
      <t>මූලය:</t>
    </r>
    <r>
      <rPr>
        <sz val="10"/>
        <color theme="1"/>
        <rFont val="Iskoola Pota"/>
        <family val="2"/>
      </rPr>
      <t xml:space="preserve"> ශ්‍රී ලංකා මහ බැංකුව</t>
    </r>
  </si>
  <si>
    <t xml:space="preserve">(ඇ) </t>
  </si>
  <si>
    <t>මෙම අංශවල කාන්තා සහභාගීත්වය අවම මට්ටමක පවතී.</t>
  </si>
  <si>
    <t xml:space="preserve"> දත්ත වැටයීම නිසා පළාත් දත්තවල සාමාන්‍යයෙන් සමස්ත දිවයිනෙහිම වේතනවල සාමාන්‍යය පෙන්නුම් කළ නොහැකිය</t>
  </si>
  <si>
    <t>31 වැනි සංඛ්‍යා සටහන</t>
  </si>
  <si>
    <t>2017 (අ)</t>
  </si>
  <si>
    <t>2018 (ආ)</t>
  </si>
  <si>
    <t>2019 (ආ)</t>
  </si>
  <si>
    <t>මධ්‍ය වාර්ෂික ජනගහනය (දහස් ගණනින්) (ඇ)</t>
  </si>
  <si>
    <t>අවුරුදු 0 - 14</t>
  </si>
  <si>
    <t>අවුරුදු 15 - 54</t>
  </si>
  <si>
    <t>අවුරුදු 55 සහ ඉහළ</t>
  </si>
  <si>
    <t>මධ්‍ය වාර්ෂික ජනගහන වර්ධන අනුපාතය (%)</t>
  </si>
  <si>
    <t>දළ උපත් අනුපාතිකය, දහසකට</t>
  </si>
  <si>
    <t>දළ මරණ අනුපාතිකය, දහසකට</t>
  </si>
  <si>
    <t>ස්වභාවික වර්ධන අනුපාතිකය, දහසකට</t>
  </si>
  <si>
    <t>ශුද්ධ සංක්‍රමණ අනුපාතිකය, දහසකට</t>
  </si>
  <si>
    <t>ළදරු මරණ අනුපාතිකය, සජීවී උපත් දහසකට</t>
  </si>
  <si>
    <t>ජන ඝනත්වය, ව.කි.මී. 1 කට පුද්ගලයන්</t>
  </si>
  <si>
    <r>
      <rPr>
        <i/>
        <sz val="10"/>
        <color rgb="FF000000"/>
        <rFont val="Iskoola Pota"/>
        <family val="2"/>
      </rPr>
      <t>මූලයන්:</t>
    </r>
    <r>
      <rPr>
        <sz val="10"/>
        <color indexed="8"/>
        <rFont val="Iskoola Pota"/>
        <family val="2"/>
      </rPr>
      <t xml:space="preserve"> රෙජිස්ට්‍රාර් ජනරාල් දෙපාර්තමේන්තුව</t>
    </r>
  </si>
  <si>
    <t>(ඇ) 2011 දක්වා වූ මධ්‍ය වාර්ෂික ජනගහන ඇස්තමේන්තු, 2001 ජන හා නිවාස සංගණනය මත පදනම්ව ඇති අතර 2012 සිට ඉදිරියට එම ඇස්තමේන්තු 2012 ජන හා නිවාස සංගණනය මත පදනම්ව ඇත.</t>
  </si>
  <si>
    <t>32 වැනි සංඛ්‍යා සටහන</t>
  </si>
  <si>
    <t>ශ්‍රම බලකා සහභාගිත්ව අනුපාතිකය (අ)(ආ)</t>
  </si>
  <si>
    <t>කාණ්ඩය</t>
  </si>
  <si>
    <t>වයස් කාණ්ඩ අනුව</t>
  </si>
  <si>
    <t>අවුරුදු 10 - 14</t>
  </si>
  <si>
    <t>...</t>
  </si>
  <si>
    <t>අවුරුදු 15 - 19</t>
  </si>
  <si>
    <t>අවුරුදු 20 - 24</t>
  </si>
  <si>
    <t>අවුරුදු 25 - 29</t>
  </si>
  <si>
    <t>අවුරුදු 30 - 39</t>
  </si>
  <si>
    <t>අවුරුදු 40 හා ඊට වැඩි</t>
  </si>
  <si>
    <t>ස්ත්‍රී පුරුෂ භාවය අනුව</t>
  </si>
  <si>
    <t>අංශ අනුව</t>
  </si>
  <si>
    <t>නාගරික</t>
  </si>
  <si>
    <t>ග්‍රාමීය</t>
  </si>
  <si>
    <t>සමස්ත අනුපාතිකය</t>
  </si>
  <si>
    <t>මුළු ශ්‍රම බලකාය ’000</t>
  </si>
  <si>
    <t xml:space="preserve">(අ) ජනලේඛන හා සංඛ්‍යාලේඛන දෙපාර්තමේන්තුව විසින් 2011 වසරේ සිට ඉදිරියට, මුළු දිවයිනම ආවරණය වන පරිදි වයස අවු. 15 සහ ඊට වැඩි කුටුම්බ ජනගහනය </t>
  </si>
  <si>
    <t>මත පදනම් වූ දත්ත සඳහා නැවත බර තැබූ සහ සංශෝධිත ශ්‍රම බලකා දත්ත ශ්‍රේණියක් 2016 ජූලි මාසයේ දී ප්‍රකාශයට පත් කරන ලදී.</t>
  </si>
  <si>
    <t>(ආ) ශ්‍රම බලකාය, වයස අවු. 15 සහ ඊට වැඩි කුටුම්බ ජනගහනයෙහි ප්‍රතිශතයක් වශයෙන් දැක්වේ.</t>
  </si>
  <si>
    <t>33 වැනි සංඛ්‍යා සටහන</t>
  </si>
  <si>
    <t>ආර්ථික ක්‍රියාකාරිත්වය අනුව සේවා නියුක්තිය (අ)(ආ)</t>
  </si>
  <si>
    <t>පුද්ගලයන් ’000</t>
  </si>
  <si>
    <t>පතල් හා කැණීම්</t>
  </si>
  <si>
    <t xml:space="preserve">ඉදිකිරීම්, විදුලිය, ගෑස්, වාෂ්ප සහ වායු සමීකරණ සැපයුම, ජලය එකතු කිරීම, </t>
  </si>
  <si>
    <t>පිරිසිදු කිරීම හා බෙදාහැරීම (ගොවිතැන් කටයුතු හැර)</t>
  </si>
  <si>
    <t>තොග සහ සිල්ලර වෙළඳාම, මෝටර් වාහන හා යතුරු පැදි අලුත් වැඩියා කිරීම</t>
  </si>
  <si>
    <t>ප්‍රවාහනය සහ ගබඩා කිරීම්</t>
  </si>
  <si>
    <t>නවාතැන් හා ආහාර සැපයීම්</t>
  </si>
  <si>
    <t>තොරතුරු හා සන්නිවේදන ප්‍රකාශන කටයුතු</t>
  </si>
  <si>
    <t>මූල්‍ය සහ රක්ෂණ කටයුතු</t>
  </si>
  <si>
    <t>වෘත්තීය, විද්‍යාත්මක හා තාක්ෂණ කටයුතු</t>
  </si>
  <si>
    <t>පරිපාලනමය සහ සහාය සේවා කටයුතු</t>
  </si>
  <si>
    <t>රාජ්‍ය පරිපාලන සහ ආරක්ෂණය; අත්‍යවශ්‍ය සමාජ ආරක්ෂණය</t>
  </si>
  <si>
    <t>අධ්‍යාපනය</t>
  </si>
  <si>
    <t>මහජන සෞඛ්‍යය සහ සමාජ සේවා කටයුතු</t>
  </si>
  <si>
    <t>මුළු සේවා නියුක්තිය</t>
  </si>
  <si>
    <t>ශ්‍රම බලකායේ ප්‍රතිශතය</t>
  </si>
  <si>
    <t>(අ) වයස අවු. 15 සහ ඊට වැඩි කුටුම්බ ජනගහනය</t>
  </si>
  <si>
    <t>(ආ) ජාත්‍යන්තර ප්‍රමිත කර්මාන්ත වර්ගීකරණ 4 වන සංශෝධනය මත පදනම් වේ.</t>
  </si>
  <si>
    <t>(ඇ) නිවැසියන්ගේ පරිහරණය සඳහා සම්පාදනය කරනු ලබන සේවා යෝජක කටයුතු, දේපළ වෙළඳාම් කටයුතු, කලා හා පොදු විනෝදාත්මක කටයුතු සහ ජාත්‍යන්තර සංවිධාන කටයුතු ඇතුළත් වේ.</t>
  </si>
  <si>
    <t>34 වැනි සංඛ්‍යා සටහන</t>
  </si>
  <si>
    <t>ශ්‍රම බලකායෙහි ප්‍රවණතා (අ)</t>
  </si>
  <si>
    <t>කුටුම්බ ජනගහනය ’000</t>
  </si>
  <si>
    <t>ශ්‍රම බලකාය ’000</t>
  </si>
  <si>
    <t>සේවා නියුක්ත</t>
  </si>
  <si>
    <t>සේවා වියුක්ත</t>
  </si>
  <si>
    <t>ශ්‍රම බලකා සහභාගිත්ව අනුපාතිකය (කුටුම්බ ජනගහනයේ ප්‍රතිශතයක් ලෙස)</t>
  </si>
  <si>
    <t>රැකියාවේ සේවා තත්ත්වය අනුව සේවා නියුක්තිය (%)</t>
  </si>
  <si>
    <t>රාජ්‍ය අංශයේ සේවකයන්</t>
  </si>
  <si>
    <t>පෞද්ගලික අංශයේ සේවකයන්</t>
  </si>
  <si>
    <t>සේව්‍යයන්</t>
  </si>
  <si>
    <t>ස්වයං රැකියාවල නියුතු වූවන්</t>
  </si>
  <si>
    <t>ගෙවීම් නොලබන පවුලේ සාමාජිකයන්</t>
  </si>
  <si>
    <t>සේවා වියුක්ති අනුපාතිකය, ශ්‍රම බලකායෙහි ප්‍රතිශතයක් ලෙස</t>
  </si>
  <si>
    <t>අධ්‍යාපන මට්ටම් අනුව</t>
  </si>
  <si>
    <t>5 ශ්‍රේණිය සමත් සහ ඊට පහළ</t>
  </si>
  <si>
    <t>6 - 10 ශ්‍රේ◊ණිය</t>
  </si>
  <si>
    <t>අ.පො.ස.(සා.පෙ.)</t>
  </si>
  <si>
    <t>අ.පො.ස.(උ.පෙ.) සහ ඉහළ</t>
  </si>
  <si>
    <t>අවු. 15 - 19</t>
  </si>
  <si>
    <t>අවු. 20 - 29</t>
  </si>
  <si>
    <t>අවු. 30 - 39</t>
  </si>
  <si>
    <t>අවු. 40 සහ ඊට ඉහළ</t>
  </si>
  <si>
    <t>තරුණ සේවා වියුක්ති අනුපාතිකය (වයස අවු. 15-24)</t>
  </si>
  <si>
    <t>සමස්ත සේවා වියුක්ති අනුපාතිකය</t>
  </si>
  <si>
    <t>35 වැනි සංඛ්‍යා සටහන</t>
  </si>
  <si>
    <t>සේවා කාණ්ඩය</t>
  </si>
  <si>
    <t xml:space="preserve">2023 (අ) </t>
  </si>
  <si>
    <t>රාජ්‍ය ආයතන (ආ)</t>
  </si>
  <si>
    <t>ජ්‍යෙෂ්ඨ මට්ටම (ඇ)</t>
  </si>
  <si>
    <t>තෘතීයික මට්ටම (ඈ)</t>
  </si>
  <si>
    <t>ද්විතීයීක මට්ටම (ඉ)</t>
  </si>
  <si>
    <t>ප්‍රාථමික මට්ටම (ඊ)</t>
  </si>
  <si>
    <t>ත්‍රිවිධ හමුදාව</t>
  </si>
  <si>
    <t>රජය සතු ව්‍යවසායයන්</t>
  </si>
  <si>
    <t>සමස්ත රාජ්‍ය අංශය</t>
  </si>
  <si>
    <t>ප්‍රතිශතය</t>
  </si>
  <si>
    <r>
      <rPr>
        <i/>
        <sz val="10"/>
        <color rgb="FF000000"/>
        <rFont val="Iskoola Pota"/>
        <family val="2"/>
      </rPr>
      <t xml:space="preserve">මූලය: </t>
    </r>
    <r>
      <rPr>
        <sz val="10"/>
        <color indexed="8"/>
        <rFont val="Iskoola Pota"/>
        <family val="2"/>
      </rPr>
      <t>කළමනාකරණ සේවා දෙපාර්තමේන්තුව, මුදල්, ආර්ථික ස්ථායීකරන සහ ජාතික ප්‍රතිපත්ති අමාත්‍යාංශය</t>
    </r>
  </si>
  <si>
    <t>(ආ) 2006 අප්‍රේල් 25 වන දින නිකුත් කරන ලද 06/2006 දරන රාජ්‍ය පරිපාලන චක්‍රලේඛයෙහි සඳහන් නිර්වචනයන්ට අනුව නැවත වර්ගීකරණය කරන ලදී.</t>
  </si>
  <si>
    <t>(ඇ) විධායකයන්/ජ්‍යෙෂ්ඨ විධායකයන්; අධිකරණ/නීති නිලධාරීන් සහ වෛද්‍ය නිලධාරීන් ඇතුළත් වේ.</t>
  </si>
  <si>
    <t xml:space="preserve">(ඈ) ක්‍ෂේත්‍රගත/කාර්යාලගත නිලධාරීන්; අධි ශ්‍රේ◊ණියේ කළමනාකරණ සහකරුවන්; ශ්‍රී ලංකා විදුහල්පති සේවය; පොලිස් පරීක්ෂක/ප්‍රධාන පොලිස් පරීක්ෂක සහ අනෙකුත් නියාමන සේවාවල </t>
  </si>
  <si>
    <t>සමාන තනතුරු; හෙද සේවය/වෛද්‍ය කර්මය සඳහා වන පරිපූරක වෘත්තීය සේවය සහ අතුරු වෛද්‍ය සේවය යන සේවාවල විශේෂ ශ්‍රේ◊ණි; සහ වෛද්‍ය වෘත්තිකයන් ඇතුළත් වේ.</t>
  </si>
  <si>
    <t xml:space="preserve">(ඉ) කළමනාකරණ සහකාර (තාක්ෂණික සහ තාක්ෂණික නොවන) ආශ්‍රිත නිලධාරීන්; ශ්‍රී ලංකා ගුරු සේවය, පොලිස් කොස්තාපල්/සැරයන්/ප්‍රධාන සැරයන්/උප පොලිස් පරීක්‍ෂක සහ අනෙකුත් </t>
  </si>
  <si>
    <t xml:space="preserve">නියාමන සේවාවල සමාන තනතුරු; අධීක්‍ෂණ කළමනාකරණ සහකාරවරුන්; සහ හෙද සේවය/වෛද්‍ය කර්මය සඳහා වන පරිපූරක වෘත්තීය සේවාව සහ අතුරු වෛද්‍ය සේවය යන සේවාවල </t>
  </si>
  <si>
    <t>විශේෂ ශ්‍රේණිය හැර අනෙකුත් ශ්‍රේණි ඇතුළත් වේ.</t>
  </si>
  <si>
    <t>(ඊ) ප්‍රාථමික මට්ටමේ ශිල්පීය නොවන, අර්ධ ශිල්පීය සහ ශිල්පීය සේවකයන් ඇතුළත් වේ.</t>
  </si>
  <si>
    <t>36 වැනි සංඛ්‍යා සටහන</t>
  </si>
  <si>
    <t>වර්ෂය</t>
  </si>
  <si>
    <t>මුළු සාමාජික
ගිණුම් සංඛ්‍යාව (අ) (’000)</t>
  </si>
  <si>
    <t>ක්‍රියාකාරීව
දායකවන
ගිණුම් සංඛ්‍යාව (ආ) (’000)</t>
  </si>
  <si>
    <t>සේවා යෝජක
සංඛ්‍යාව</t>
  </si>
  <si>
    <t>දායක මුදල්
(රු. මිලියන)</t>
  </si>
  <si>
    <t>ප්‍රතිලාභ
ගෙවීම්
(රු. මිලියන)</t>
  </si>
  <si>
    <t>මුළු සාමාජික
ශේෂ
(රු. මිලියන)</t>
  </si>
  <si>
    <t>2022 (ඇ)</t>
  </si>
  <si>
    <t>2023 (ඈ)</t>
  </si>
  <si>
    <t>20,986*</t>
  </si>
  <si>
    <t>2,671*</t>
  </si>
  <si>
    <t>73,272*</t>
  </si>
  <si>
    <t>(අ) එක් වරකට වඩා ලියාපදිංචි වූ පුද්ගලයන් සැලකිල්ලට ගෙන දත්ත ගළපා නොමැත.</t>
  </si>
  <si>
    <r>
      <t xml:space="preserve">මූලය: </t>
    </r>
    <r>
      <rPr>
        <sz val="10"/>
        <color theme="1"/>
        <rFont val="Iskoola Pota"/>
        <family val="2"/>
      </rPr>
      <t>ශ්‍රී ලංකා මහ බැංකුව</t>
    </r>
  </si>
  <si>
    <t>(ආ) වත්මන් වර්ෂය සඳහා දායක මුදල් ලැබුණු ගිණුම්</t>
  </si>
  <si>
    <t>(ඇ) සංශෝධිත</t>
  </si>
  <si>
    <t>(ඈ) තාවකාලික</t>
  </si>
  <si>
    <t>* 2023 සඳහා පොලී අනුපාතය ගණනය කර අවසන් කිරීමෙන් පසු දත්ත යාවත්කාලීන කෙරේ.</t>
  </si>
  <si>
    <t>37 වැනි සංඛ්‍යා සටහන</t>
  </si>
  <si>
    <t>සාමාජික</t>
  </si>
  <si>
    <t>ක්‍රියාකාරී</t>
  </si>
  <si>
    <t>දායක මුදල්</t>
  </si>
  <si>
    <t>ලැබුණු</t>
  </si>
  <si>
    <t>ප්‍රතිලාභ</t>
  </si>
  <si>
    <t>අනෙකුත්</t>
  </si>
  <si>
    <t>මුළු සාමාජික</t>
  </si>
  <si>
    <t>අරමුදල මගින්</t>
  </si>
  <si>
    <t>ගිණුම් සංඛ්‍යාව</t>
  </si>
  <si>
    <t xml:space="preserve">ගෙවන සේවා </t>
  </si>
  <si>
    <t>ගෙවීම</t>
  </si>
  <si>
    <t>ප්‍රතිලාභ ගෙවීම</t>
  </si>
  <si>
    <t>ශේෂ</t>
  </si>
  <si>
    <t>කරන ලද ආයෝජන</t>
  </si>
  <si>
    <t>(මිලියන) (අ)</t>
  </si>
  <si>
    <t>යෝජක සංඛ්‍යාව</t>
  </si>
  <si>
    <t>(රු. මිලියන)</t>
  </si>
  <si>
    <t xml:space="preserve">2022 (ආ) </t>
  </si>
  <si>
    <t>(අ) ඇස්තමේන්තු කරන ලද</t>
  </si>
  <si>
    <r>
      <rPr>
        <i/>
        <sz val="10"/>
        <color theme="1"/>
        <rFont val="Iskoola Pota"/>
        <family val="2"/>
      </rPr>
      <t xml:space="preserve">මූලය: </t>
    </r>
    <r>
      <rPr>
        <sz val="10"/>
        <color theme="1"/>
        <rFont val="Iskoola Pota"/>
        <family val="2"/>
      </rPr>
      <t>සේවා නියුක්තිකයන්ගේ භාරකාර අරමුදල් මණ්ඩලය</t>
    </r>
  </si>
  <si>
    <t>38 වැනි සංඛ්‍යා සටහන</t>
  </si>
  <si>
    <t>වතු අංශය</t>
  </si>
  <si>
    <t>වෙනත් අංශ (අ)</t>
  </si>
  <si>
    <t>වැඩ වර්ජන</t>
  </si>
  <si>
    <t>සම්බන්ධ වූ</t>
  </si>
  <si>
    <t xml:space="preserve">අහිමි වූ මිනිස් </t>
  </si>
  <si>
    <t>සේවක සංඛ්‍යාව</t>
  </si>
  <si>
    <t>දින ගණන</t>
  </si>
  <si>
    <t>(අ) අර්ධ රාජ්‍ය සහ අනෙකුත් පෞද්ගලික ආයතන ඇතුළත් වේ.</t>
  </si>
  <si>
    <r>
      <rPr>
        <i/>
        <sz val="10"/>
        <rFont val="Iskoola Pota"/>
        <family val="2"/>
      </rPr>
      <t xml:space="preserve">මූලය: </t>
    </r>
    <r>
      <rPr>
        <sz val="10"/>
        <rFont val="Iskoola Pota"/>
        <family val="2"/>
      </rPr>
      <t>කම්කරු දෙපාර්තමේන්තුව</t>
    </r>
  </si>
  <si>
    <t xml:space="preserve">                                                                                                                                                                                                                                                                                                                                                                                                                                                                                                                                                                                                                                                                                                                                                                                                                                                                                                                                                                                                                                                                                                                                                                                                                                                                                                                                                                                                                                                                                                                                                                                                                                                                                                                                                                                                                                                                                                                                                                                                                                                                                                                                                                                                                                                                                                                                                                                                                                                                                                                                                                                                                                                                                                                                                                                                                                                                                                                                                                                                                                                                                                                                                                                                                                                                                                                                                                                                                                                                                                                                                                                                                                                                                                                                                                                                                                                                                                                                                                                                                                                                                                                                                                                                                                                                                                                                                                                                                                                                                                                                                                                                                                                                                                                                                                                                                                                                                                                                                                                                                                                                                                                                                                                                                                                                                                                                                                                                                                                                                                                                                                                                                                                                                                                                                                                                                                                                                                                                                                                                                                                                                                                                                                                                                                                                                                                                                                                                                                                                                                                                                                                                                                                                                                                                                                                                                                                                                                                                                                                                                                                                                                                                                                                                                                                                                                                                                                                                                                                                                                                                                                                                                                                                                                                                                                                                                                                                                                                                                                                                                                                                                                                                                                                                                                                                                                                                                                                                                                                                                                                                                                                                                                                                                                                                                                                                                                                                                                                                                                                                                                                                                                                                                                                                                                                                                                                                                                                                                                                                                                                                                                                                                                                                                                                                                                                                                                                                                                                                                                                                </t>
  </si>
  <si>
    <t xml:space="preserve">කර්මාන්ත මූලය අනුව දළ ජාතික ආදායම (2015 ස්ථාවර මිල අනුව) </t>
  </si>
  <si>
    <t>සම්පත් සහ ඒවායේ උපයෝජනය (2015 ස්ථාවර මිල අනුව)</t>
  </si>
  <si>
    <t>දළ දේශීය නිෂ්පාදිතයේ ආදායම් සංරචක (2015 ස්ථාවර මිල අනුව)</t>
  </si>
  <si>
    <t>ශ්‍රම බලකා සහභාගිත්ව අනුපාතිකය</t>
  </si>
  <si>
    <t>මෙහි දක්වා ඇති වාර්ෂික සංඛ්‍යා මාසික සංඛ්‍යාවල සාමාන්‍යය වේ.</t>
  </si>
  <si>
    <t>කොළඹ පාරිභෝගික මිල දර්ශකය (2021=100)</t>
  </si>
  <si>
    <t>ජාතික පාරිභෝගික මිල දර්ශකය (2021=100)</t>
  </si>
  <si>
    <t>තෝරාගත් ආහාර ද්‍රව්‍ය කිහිපයක පළාත් අනුව සාමාන්‍ය සිල්ලර මිල ගණන් 2019-2023</t>
  </si>
  <si>
    <t>වැටුප් ප්‍රමාණ දර්ශක (රාජ්‍ය අංශයේ සේවකයන්) (2016=100)</t>
  </si>
  <si>
    <t>වැටුප් ප්‍රමාණ දර්ශක (විධිමත් පෞද්ගලික අංශයේ සේවකයන්) (1978 දෙසැම්බර්=100)</t>
  </si>
  <si>
    <t>වැටුප් ප්‍රමාණ දර්ශක (අවිධිමත් පෞද්ගලික අංශයේ සේවකයන්) (2018=100)</t>
  </si>
  <si>
    <t>පළාත් අනුව අවිධිමත් පෞද්ගලික අංශයේ සාමාන්‍ය දෛනික වැටුප් 2019-2023</t>
  </si>
  <si>
    <t>පටුන වෙත</t>
  </si>
  <si>
    <t xml:space="preserve">සංඛ්‍යා සටහන නම </t>
  </si>
  <si>
    <t xml:space="preserve">සංඛ්‍යා සටහන අංකය </t>
  </si>
  <si>
    <t>වාර්ෂික ආර්ථික විවරණය 2023
මාර්ගගත සංඛ්‍යාලේඛන පරිශිෂ්ටය</t>
  </si>
  <si>
    <t>(විස්තරාත්මක සංඛ්‍යා සටහන සඳහා පහත මෙනුව භාවිතා කරන්න)</t>
  </si>
  <si>
    <t xml:space="preserve">මෙහි දක්වා ඇති වාර්ෂික සංඛ්‍යා මාසික සංඛ්‍යාවල සාමාන්‍යය වේ </t>
  </si>
  <si>
    <t>විදුලිය, ගෑස්, වාෂ්ප සහ වායු සැකසුම් සැපයුම සහ ජලය එක්රැස් කිරීම, ප්‍රතිකාරක යෙදීම හා සැපයීම</t>
  </si>
  <si>
    <t>සීමාසහිත ජාතික කඩදාසි සමාගම (ඇ)</t>
  </si>
  <si>
    <t>ලංකා ඛනිජ තෙල් නීතිගත සංස්ථාව (ඈ)</t>
  </si>
  <si>
    <t>(ඇ) 2015 ජනවාරි මාසයේ සිට අත්හිටුවන ලද සීමාසහිත ජාතික කඩදාසි සමාගමේ නිෂ්පාදන කටයුතු 2020 අගෝස්තු මාසයේ සිට නැවත ආරම්භ විය</t>
  </si>
  <si>
    <t>(ඈ) සීමාසහිත සිලෝන් පෙට්‍රෝලියම් ස්ටෝරේජ් ටර්මිනල්ස් සමාගමේ සේවක සංඛ්‍යාව ද අන්තර්ගත වේ</t>
  </si>
  <si>
    <t xml:space="preserve">සීමාසහිත ලංකා ලුණු සමාගම </t>
  </si>
  <si>
    <t>රාජ්‍ය දැව සංස්ථාව (ඇ)</t>
  </si>
  <si>
    <t>සීමාසහිත ජාතික කඩදාසි සමාගම (ඇ)(ඈ)</t>
  </si>
  <si>
    <t>රාජ්‍ය මුද්‍රණ නීතිගත සංස්ථාව (ඇ)</t>
  </si>
  <si>
    <t>(ඇ) රාජ්‍ය දැව සංස්ථාවේ, රාජ්‍ය මුද්‍රණ නීතිගත සංස්ථාවේ සහ සීමාසහිත ජාතික කඩදාසි සමාගමේ එක් එක් නිෂ්පාදනවල විකුණුම් අගයන් රුපියල් මිලියනවලින් දක්වා ඇත</t>
  </si>
  <si>
    <t>(ඉ) ලංකා ඛනිජ තෙල් නීතිගත සංස්ථාවේ ධාරිතා තොරතුරු පිරිපහදු ක්‍රියාවලි සඳහා යොදන ලද බොර තෙල් ප්‍රමාණය මත පදනම් වී ඇත. ඇතැම් නිෂ්පාදනවල විකුණුම් පරිමාව තුළ දේශීය පිරිපහදු කරන ලද නිෂ්පාදන සහ ආනයන ඇතුළත් වේ</t>
  </si>
</sst>
</file>

<file path=xl/styles.xml><?xml version="1.0" encoding="utf-8"?>
<styleSheet xmlns="http://schemas.openxmlformats.org/spreadsheetml/2006/main" xmlns:mc="http://schemas.openxmlformats.org/markup-compatibility/2006" xmlns:x14ac="http://schemas.microsoft.com/office/spreadsheetml/2009/9/ac" mc:Ignorable="x14ac">
  <numFmts count="35">
    <numFmt numFmtId="41" formatCode="_-* #,##0_-;\-* #,##0_-;_-* &quot;-&quot;_-;_-@_-"/>
    <numFmt numFmtId="43" formatCode="_-* #,##0.00_-;\-* #,##0.00_-;_-* &quot;-&quot;??_-;_-@_-"/>
    <numFmt numFmtId="164" formatCode="_(* #,##0.00_);_(* \(#,##0.00\);_(* &quot;-&quot;??_);_(@_)"/>
    <numFmt numFmtId="165" formatCode="_(* #,##0.00_);_(* \(#,##0.00\);_(* \-??_);_(@_)"/>
    <numFmt numFmtId="166" formatCode="#,##0.00\ ;\-#,##0.00\ ;&quot; -&quot;#\ ;@\ "/>
    <numFmt numFmtId="167" formatCode="_-* #,##0.00_-;\-* #,##0.00_-;_-* \-??_-;_-@_-"/>
    <numFmt numFmtId="168" formatCode="mmm\ dd"/>
    <numFmt numFmtId="169" formatCode="_(* #,##0_);_(* \(#,##0\);_(* \-??_);_(@_)"/>
    <numFmt numFmtId="170" formatCode="0.00000"/>
    <numFmt numFmtId="171" formatCode="_(* #,##0.000_);_(* \(#,##0.000\);_(* \-??_);_(@_)"/>
    <numFmt numFmtId="172" formatCode="_(* #,##0_);_(* \(#,##0\);_(* &quot;-&quot;??_);_(@_)"/>
    <numFmt numFmtId="173" formatCode="_(* #,##0.0_);_(* \(#,##0.0\);_(* \-??_);_(@_)"/>
    <numFmt numFmtId="174" formatCode="_(* #,##0.0_);_(* \(#,##0.0\);_(* &quot;-&quot;??_);_(@_)"/>
    <numFmt numFmtId="175" formatCode="_(* #,##0_);_(* \(#,##0\);_(* &quot;-&quot;_);_(@_)"/>
    <numFmt numFmtId="176" formatCode="#,##0.0"/>
    <numFmt numFmtId="177" formatCode="0.0%"/>
    <numFmt numFmtId="178" formatCode="#,##0.0000"/>
    <numFmt numFmtId="179" formatCode="#,##0.0;\-#,##0.0"/>
    <numFmt numFmtId="180" formatCode="#,##0.000000;\-#,##0.000000"/>
    <numFmt numFmtId="181" formatCode="#,##0.0000;\-#,##0.0000"/>
    <numFmt numFmtId="182" formatCode="_-* #,##0_-;\-* #,##0_-;_-* &quot;-&quot;??_-;_-@_-"/>
    <numFmt numFmtId="183" formatCode="mm/yy"/>
    <numFmt numFmtId="184" formatCode="0.0"/>
    <numFmt numFmtId="185" formatCode="_-* #,##0_-;\-* #,##0_-;_-* \-??_-;_-@_-"/>
    <numFmt numFmtId="186" formatCode="#,##0.000"/>
    <numFmt numFmtId="187" formatCode="0."/>
    <numFmt numFmtId="188" formatCode="_-* #,##0.0_-;\-* #,##0.0_-;_-* &quot;-&quot;?_-;_-@_-"/>
    <numFmt numFmtId="189" formatCode="_-* #,##0.0000_-;\-* #,##0.0000_-;_-* \-??_-;_-@_-"/>
    <numFmt numFmtId="190" formatCode="_-* #,##0.0_-;\-* #,##0.0_-;_-* \-??_-;_-@_-"/>
    <numFmt numFmtId="191" formatCode="#,##0&quot;  &quot;"/>
    <numFmt numFmtId="192" formatCode="#,##0.00&quot;  &quot;"/>
    <numFmt numFmtId="193" formatCode="#,##0.00&quot;   &quot;"/>
    <numFmt numFmtId="194" formatCode="#,##0&quot;   &quot;"/>
    <numFmt numFmtId="195" formatCode="[$-409]mmm\-yy;@"/>
    <numFmt numFmtId="196" formatCode="#,##0\ ;\-#,##0\ ;&quot; -&quot;#\ ;@\ "/>
  </numFmts>
  <fonts count="61">
    <font>
      <sz val="11"/>
      <color theme="1"/>
      <name val="Aptos Narrow"/>
      <family val="2"/>
      <scheme val="minor"/>
    </font>
    <font>
      <sz val="11"/>
      <color theme="1"/>
      <name val="Aptos Narrow"/>
      <family val="2"/>
      <scheme val="minor"/>
    </font>
    <font>
      <sz val="10"/>
      <color rgb="FF000000"/>
      <name val="Times New Roman"/>
      <family val="1"/>
    </font>
    <font>
      <b/>
      <sz val="12"/>
      <color theme="1"/>
      <name val="Times New Roman"/>
      <family val="1"/>
    </font>
    <font>
      <sz val="10"/>
      <name val="Arial"/>
      <family val="2"/>
    </font>
    <font>
      <sz val="11"/>
      <color indexed="8"/>
      <name val="Calibri"/>
      <family val="2"/>
    </font>
    <font>
      <sz val="12"/>
      <name val="Arial"/>
      <family val="2"/>
    </font>
    <font>
      <sz val="12"/>
      <color theme="1"/>
      <name val="Times New Roman"/>
      <family val="1"/>
    </font>
    <font>
      <b/>
      <sz val="16"/>
      <color theme="1"/>
      <name val="Times New Roman"/>
      <family val="1"/>
    </font>
    <font>
      <u/>
      <sz val="11"/>
      <color theme="10"/>
      <name val="Aptos Narrow"/>
      <family val="2"/>
      <scheme val="minor"/>
    </font>
    <font>
      <sz val="11"/>
      <color theme="1"/>
      <name val="Iskoola Pota"/>
      <family val="2"/>
    </font>
    <font>
      <sz val="10"/>
      <name val="Iskoola Pota"/>
      <family val="2"/>
    </font>
    <font>
      <i/>
      <sz val="10"/>
      <name val="Iskoola Pota"/>
      <family val="2"/>
    </font>
    <font>
      <b/>
      <sz val="10"/>
      <name val="Iskoola Pota"/>
      <family val="2"/>
    </font>
    <font>
      <sz val="10"/>
      <color rgb="FFFF0000"/>
      <name val="Iskoola Pota"/>
      <family val="2"/>
    </font>
    <font>
      <sz val="12"/>
      <name val="Iskoola Pota"/>
      <family val="2"/>
    </font>
    <font>
      <b/>
      <sz val="12"/>
      <name val="Iskoola Pota"/>
      <family val="2"/>
    </font>
    <font>
      <b/>
      <sz val="12"/>
      <color theme="1"/>
      <name val="Iskoola Pota"/>
      <family val="2"/>
    </font>
    <font>
      <sz val="10"/>
      <color rgb="FF000000"/>
      <name val="Iskoola Pota"/>
      <family val="2"/>
    </font>
    <font>
      <b/>
      <sz val="10"/>
      <color rgb="FF000000"/>
      <name val="Iskoola Pota"/>
      <family val="2"/>
    </font>
    <font>
      <i/>
      <sz val="10"/>
      <color rgb="FF000000"/>
      <name val="Iskoola Pota"/>
      <family val="2"/>
    </font>
    <font>
      <b/>
      <sz val="10"/>
      <color theme="1"/>
      <name val="Iskoola Pota"/>
      <family val="2"/>
    </font>
    <font>
      <sz val="10"/>
      <color theme="1"/>
      <name val="Iskoola Pota"/>
      <family val="2"/>
    </font>
    <font>
      <i/>
      <sz val="10"/>
      <color theme="1"/>
      <name val="Iskoola Pota"/>
      <family val="2"/>
    </font>
    <font>
      <sz val="10"/>
      <color rgb="FF1F1F1F"/>
      <name val="Iskoola Pota"/>
      <family val="2"/>
    </font>
    <font>
      <sz val="12"/>
      <color indexed="8"/>
      <name val="Iskoola Pota"/>
      <family val="2"/>
    </font>
    <font>
      <sz val="10"/>
      <color indexed="8"/>
      <name val="Iskoola Pota"/>
      <family val="2"/>
    </font>
    <font>
      <i/>
      <sz val="10"/>
      <color indexed="8"/>
      <name val="Iskoola Pota"/>
      <family val="2"/>
    </font>
    <font>
      <sz val="11"/>
      <color indexed="8"/>
      <name val="Iskoola Pota"/>
      <family val="2"/>
    </font>
    <font>
      <sz val="11"/>
      <name val="Iskoola Pota"/>
      <family val="2"/>
    </font>
    <font>
      <i/>
      <sz val="11"/>
      <name val="Iskoola Pota"/>
      <family val="2"/>
    </font>
    <font>
      <sz val="10"/>
      <color indexed="8"/>
      <name val="Times New Roman"/>
      <family val="1"/>
    </font>
    <font>
      <sz val="10"/>
      <name val="Times New Roman"/>
      <family val="1"/>
    </font>
    <font>
      <sz val="10"/>
      <color theme="1"/>
      <name val="Times New Roman"/>
      <family val="1"/>
    </font>
    <font>
      <b/>
      <sz val="12"/>
      <color indexed="8"/>
      <name val="Iskoola Pota"/>
      <family val="2"/>
    </font>
    <font>
      <b/>
      <sz val="10"/>
      <color indexed="8"/>
      <name val="Iskoola Pota"/>
      <family val="2"/>
    </font>
    <font>
      <strike/>
      <sz val="10"/>
      <color theme="1"/>
      <name val="Iskoola Pota"/>
      <family val="2"/>
    </font>
    <font>
      <sz val="10"/>
      <color indexed="8"/>
      <name val="Arial"/>
      <family val="2"/>
    </font>
    <font>
      <b/>
      <sz val="12"/>
      <name val="Arial"/>
      <family val="2"/>
    </font>
    <font>
      <b/>
      <sz val="12"/>
      <color theme="1"/>
      <name val="Arial"/>
      <family val="2"/>
    </font>
    <font>
      <sz val="11"/>
      <color theme="1"/>
      <name val="Arial"/>
      <family val="2"/>
    </font>
    <font>
      <sz val="9"/>
      <name val="Arial"/>
      <family val="2"/>
    </font>
    <font>
      <sz val="10"/>
      <color theme="1"/>
      <name val="Arial"/>
      <family val="2"/>
    </font>
    <font>
      <b/>
      <sz val="11"/>
      <color theme="1"/>
      <name val="Arial"/>
      <family val="2"/>
    </font>
    <font>
      <sz val="10"/>
      <color rgb="FFFF0000"/>
      <name val="Arial"/>
      <family val="2"/>
    </font>
    <font>
      <b/>
      <sz val="12"/>
      <name val="Times New Roman"/>
      <family val="1"/>
    </font>
    <font>
      <sz val="12"/>
      <name val="Times New Roman"/>
      <family val="1"/>
    </font>
    <font>
      <sz val="11"/>
      <color theme="1"/>
      <name val="Times New Roman"/>
      <family val="1"/>
    </font>
    <font>
      <sz val="9"/>
      <name val="Times New Roman"/>
      <family val="1"/>
    </font>
    <font>
      <sz val="12"/>
      <color theme="1"/>
      <name val="Arial"/>
      <family val="2"/>
    </font>
    <font>
      <sz val="9"/>
      <color theme="1"/>
      <name val="Arial"/>
      <family val="2"/>
    </font>
    <font>
      <sz val="9"/>
      <name val="Iskoola Pota"/>
      <family val="2"/>
    </font>
    <font>
      <sz val="8"/>
      <name val="Arial"/>
      <family val="2"/>
    </font>
    <font>
      <i/>
      <sz val="9"/>
      <name val="Iskoola Pota"/>
      <family val="2"/>
    </font>
    <font>
      <sz val="9"/>
      <name val="Arial"/>
      <family val="2"/>
      <charset val="1"/>
    </font>
    <font>
      <sz val="9"/>
      <color theme="1"/>
      <name val="Iskoola Pota"/>
      <family val="2"/>
    </font>
    <font>
      <sz val="9"/>
      <color theme="1"/>
      <name val="Times New Roman"/>
      <family val="1"/>
    </font>
    <font>
      <sz val="8"/>
      <color theme="1"/>
      <name val="Arial"/>
      <family val="2"/>
    </font>
    <font>
      <sz val="12"/>
      <color theme="1"/>
      <name val="Iskoola Pota"/>
      <family val="2"/>
    </font>
    <font>
      <b/>
      <u/>
      <sz val="11"/>
      <color rgb="FFFF0000"/>
      <name val="Aptos Narrow"/>
      <scheme val="minor"/>
    </font>
    <font>
      <b/>
      <sz val="14"/>
      <color theme="1"/>
      <name val="Times New Roman"/>
      <family val="1"/>
    </font>
  </fonts>
  <fills count="7">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indexed="9"/>
        <bgColor indexed="26"/>
      </patternFill>
    </fill>
    <fill>
      <patternFill patternType="solid">
        <fgColor theme="0"/>
        <bgColor indexed="26"/>
      </patternFill>
    </fill>
    <fill>
      <patternFill patternType="solid">
        <fgColor theme="0" tint="-4.9989318521683403E-2"/>
        <bgColor indexed="64"/>
      </patternFill>
    </fill>
  </fills>
  <borders count="191">
    <border>
      <left/>
      <right/>
      <top/>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bottom/>
      <diagonal/>
    </border>
    <border>
      <left style="thin">
        <color indexed="64"/>
      </left>
      <right style="thin">
        <color indexed="64"/>
      </right>
      <top/>
      <bottom/>
      <diagonal/>
    </border>
    <border>
      <left/>
      <right style="thin">
        <color indexed="64"/>
      </right>
      <top/>
      <bottom/>
      <diagonal/>
    </border>
    <border>
      <left style="medium">
        <color indexed="64"/>
      </left>
      <right style="medium">
        <color indexed="64"/>
      </right>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top style="medium">
        <color indexed="64"/>
      </top>
      <bottom/>
      <diagonal/>
    </border>
    <border>
      <left style="medium">
        <color indexed="64"/>
      </left>
      <right/>
      <top/>
      <bottom/>
      <diagonal/>
    </border>
    <border>
      <left style="thin">
        <color indexed="64"/>
      </left>
      <right/>
      <top/>
      <bottom/>
      <diagonal/>
    </border>
    <border>
      <left style="medium">
        <color indexed="64"/>
      </left>
      <right/>
      <top/>
      <bottom style="medium">
        <color indexed="64"/>
      </bottom>
      <diagonal/>
    </border>
    <border>
      <left style="thin">
        <color indexed="64"/>
      </left>
      <right/>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8"/>
      </left>
      <right/>
      <top style="thin">
        <color indexed="8"/>
      </top>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right style="thin">
        <color indexed="8"/>
      </right>
      <top/>
      <bottom/>
      <diagonal/>
    </border>
    <border>
      <left style="thin">
        <color indexed="8"/>
      </left>
      <right style="thin">
        <color indexed="8"/>
      </right>
      <top/>
      <bottom style="thin">
        <color indexed="8"/>
      </bottom>
      <diagonal/>
    </border>
    <border>
      <left/>
      <right/>
      <top/>
      <bottom style="thin">
        <color indexed="8"/>
      </bottom>
      <diagonal/>
    </border>
    <border>
      <left/>
      <right style="thin">
        <color indexed="8"/>
      </right>
      <top style="thin">
        <color indexed="8"/>
      </top>
      <bottom/>
      <diagonal/>
    </border>
    <border>
      <left/>
      <right/>
      <top style="thin">
        <color indexed="8"/>
      </top>
      <bottom/>
      <diagonal/>
    </border>
    <border>
      <left style="thin">
        <color indexed="64"/>
      </left>
      <right/>
      <top style="thin">
        <color indexed="64"/>
      </top>
      <bottom/>
      <diagonal/>
    </border>
    <border>
      <left/>
      <right style="thin">
        <color indexed="64"/>
      </right>
      <top style="thin">
        <color indexed="64"/>
      </top>
      <bottom/>
      <diagonal/>
    </border>
    <border>
      <left style="thin">
        <color indexed="8"/>
      </left>
      <right/>
      <top/>
      <bottom/>
      <diagonal/>
    </border>
    <border>
      <left/>
      <right style="thin">
        <color indexed="8"/>
      </right>
      <top/>
      <bottom style="thin">
        <color indexed="8"/>
      </bottom>
      <diagonal/>
    </border>
    <border>
      <left style="thin">
        <color indexed="8"/>
      </left>
      <right/>
      <top/>
      <bottom style="thin">
        <color indexed="8"/>
      </bottom>
      <diagonal/>
    </border>
    <border>
      <left/>
      <right style="thin">
        <color indexed="64"/>
      </right>
      <top/>
      <bottom style="thin">
        <color indexed="8"/>
      </bottom>
      <diagonal/>
    </border>
    <border>
      <left style="thin">
        <color indexed="8"/>
      </left>
      <right style="thin">
        <color indexed="64"/>
      </right>
      <top/>
      <bottom/>
      <diagonal/>
    </border>
    <border>
      <left style="thin">
        <color indexed="64"/>
      </left>
      <right/>
      <top/>
      <bottom style="thin">
        <color indexed="64"/>
      </bottom>
      <diagonal/>
    </border>
    <border>
      <left style="thin">
        <color indexed="8"/>
      </left>
      <right style="thin">
        <color indexed="64"/>
      </right>
      <top style="thin">
        <color indexed="64"/>
      </top>
      <bottom/>
      <diagonal/>
    </border>
    <border>
      <left style="thin">
        <color indexed="8"/>
      </left>
      <right style="thin">
        <color indexed="64"/>
      </right>
      <top style="thin">
        <color indexed="8"/>
      </top>
      <bottom/>
      <diagonal/>
    </border>
    <border>
      <left style="thin">
        <color indexed="64"/>
      </left>
      <right/>
      <top style="thin">
        <color indexed="8"/>
      </top>
      <bottom/>
      <diagonal/>
    </border>
    <border>
      <left style="thin">
        <color indexed="8"/>
      </left>
      <right style="thin">
        <color indexed="64"/>
      </right>
      <top/>
      <bottom style="thin">
        <color indexed="8"/>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8"/>
      </left>
      <right style="thin">
        <color indexed="8"/>
      </right>
      <top style="thin">
        <color indexed="64"/>
      </top>
      <bottom/>
      <diagonal/>
    </border>
    <border>
      <left style="thin">
        <color indexed="64"/>
      </left>
      <right/>
      <top style="thin">
        <color indexed="64"/>
      </top>
      <bottom style="thin">
        <color indexed="8"/>
      </bottom>
      <diagonal/>
    </border>
    <border>
      <left/>
      <right/>
      <top style="thin">
        <color indexed="64"/>
      </top>
      <bottom style="thin">
        <color indexed="8"/>
      </bottom>
      <diagonal/>
    </border>
    <border>
      <left style="thin">
        <color indexed="64"/>
      </left>
      <right/>
      <top style="thin">
        <color indexed="8"/>
      </top>
      <bottom style="thin">
        <color indexed="8"/>
      </bottom>
      <diagonal/>
    </border>
    <border>
      <left style="thin">
        <color indexed="8"/>
      </left>
      <right/>
      <top style="thin">
        <color indexed="8"/>
      </top>
      <bottom style="thin">
        <color indexed="8"/>
      </bottom>
      <diagonal/>
    </border>
    <border>
      <left/>
      <right style="thin">
        <color indexed="64"/>
      </right>
      <top style="thin">
        <color indexed="8"/>
      </top>
      <bottom style="thin">
        <color indexed="8"/>
      </bottom>
      <diagonal/>
    </border>
    <border>
      <left style="thin">
        <color indexed="8"/>
      </left>
      <right/>
      <top style="thin">
        <color indexed="64"/>
      </top>
      <bottom style="thin">
        <color indexed="64"/>
      </bottom>
      <diagonal/>
    </border>
    <border>
      <left style="thin">
        <color indexed="64"/>
      </left>
      <right style="thin">
        <color indexed="8"/>
      </right>
      <top/>
      <bottom/>
      <diagonal/>
    </border>
    <border>
      <left style="thin">
        <color indexed="8"/>
      </left>
      <right/>
      <top style="thin">
        <color indexed="64"/>
      </top>
      <bottom style="thin">
        <color indexed="8"/>
      </bottom>
      <diagonal/>
    </border>
    <border>
      <left/>
      <right style="thin">
        <color indexed="8"/>
      </right>
      <top style="thin">
        <color indexed="64"/>
      </top>
      <bottom style="thin">
        <color indexed="8"/>
      </bottom>
      <diagonal/>
    </border>
    <border>
      <left style="thin">
        <color indexed="64"/>
      </left>
      <right style="thin">
        <color indexed="8"/>
      </right>
      <top/>
      <bottom style="thin">
        <color indexed="64"/>
      </bottom>
      <diagonal/>
    </border>
    <border>
      <left/>
      <right style="thin">
        <color auto="1"/>
      </right>
      <top/>
      <bottom/>
      <diagonal/>
    </border>
    <border>
      <left style="thin">
        <color indexed="64"/>
      </left>
      <right style="thin">
        <color theme="1"/>
      </right>
      <top/>
      <bottom/>
      <diagonal/>
    </border>
    <border>
      <left/>
      <right style="thin">
        <color theme="1"/>
      </right>
      <top/>
      <bottom/>
      <diagonal/>
    </border>
    <border>
      <left style="thin">
        <color theme="1"/>
      </left>
      <right style="thin">
        <color theme="1"/>
      </right>
      <top/>
      <bottom/>
      <diagonal/>
    </border>
    <border>
      <left style="thin">
        <color indexed="8"/>
      </left>
      <right style="thin">
        <color theme="1"/>
      </right>
      <top/>
      <bottom/>
      <diagonal/>
    </border>
    <border>
      <left style="hair">
        <color indexed="8"/>
      </left>
      <right style="hair">
        <color indexed="8"/>
      </right>
      <top style="hair">
        <color indexed="8"/>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8"/>
      </right>
      <top style="medium">
        <color indexed="64"/>
      </top>
      <bottom style="medium">
        <color indexed="64"/>
      </bottom>
      <diagonal/>
    </border>
    <border>
      <left style="thin">
        <color indexed="8"/>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8"/>
      </left>
      <right style="medium">
        <color indexed="64"/>
      </right>
      <top/>
      <bottom/>
      <diagonal/>
    </border>
    <border>
      <left/>
      <right/>
      <top/>
      <bottom style="medium">
        <color indexed="64"/>
      </bottom>
      <diagonal/>
    </border>
    <border>
      <left style="thin">
        <color indexed="8"/>
      </left>
      <right/>
      <top/>
      <bottom style="medium">
        <color indexed="64"/>
      </bottom>
      <diagonal/>
    </border>
    <border>
      <left/>
      <right/>
      <top style="medium">
        <color indexed="64"/>
      </top>
      <bottom style="medium">
        <color indexed="64"/>
      </bottom>
      <diagonal/>
    </border>
    <border>
      <left style="medium">
        <color indexed="64"/>
      </left>
      <right style="medium">
        <color indexed="8"/>
      </right>
      <top style="medium">
        <color indexed="64"/>
      </top>
      <bottom style="medium">
        <color indexed="64"/>
      </bottom>
      <diagonal/>
    </border>
    <border>
      <left style="medium">
        <color indexed="8"/>
      </left>
      <right/>
      <top style="medium">
        <color indexed="64"/>
      </top>
      <bottom style="medium">
        <color indexed="64"/>
      </bottom>
      <diagonal/>
    </border>
    <border>
      <left style="thin">
        <color indexed="8"/>
      </left>
      <right style="thin">
        <color indexed="8"/>
      </right>
      <top style="medium">
        <color indexed="64"/>
      </top>
      <bottom style="medium">
        <color indexed="64"/>
      </bottom>
      <diagonal/>
    </border>
    <border>
      <left style="medium">
        <color indexed="8"/>
      </left>
      <right/>
      <top/>
      <bottom/>
      <diagonal/>
    </border>
    <border>
      <left style="medium">
        <color indexed="8"/>
      </left>
      <right/>
      <top/>
      <bottom style="medium">
        <color indexed="64"/>
      </bottom>
      <diagonal/>
    </border>
    <border>
      <left style="thin">
        <color indexed="8"/>
      </left>
      <right style="thin">
        <color indexed="8"/>
      </right>
      <top/>
      <bottom style="medium">
        <color indexed="64"/>
      </bottom>
      <diagonal/>
    </border>
    <border>
      <left style="medium">
        <color indexed="64"/>
      </left>
      <right style="medium">
        <color indexed="64"/>
      </right>
      <top style="medium">
        <color indexed="64"/>
      </top>
      <bottom/>
      <diagonal/>
    </border>
    <border>
      <left/>
      <right style="thin">
        <color indexed="8"/>
      </right>
      <top/>
      <bottom style="medium">
        <color indexed="64"/>
      </bottom>
      <diagonal/>
    </border>
    <border>
      <left style="thin">
        <color indexed="8"/>
      </left>
      <right style="medium">
        <color indexed="64"/>
      </right>
      <top/>
      <bottom style="medium">
        <color indexed="64"/>
      </bottom>
      <diagonal/>
    </border>
    <border>
      <left style="medium">
        <color indexed="64"/>
      </left>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8"/>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8"/>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8"/>
      </right>
      <top/>
      <bottom/>
      <diagonal/>
    </border>
    <border>
      <left style="medium">
        <color indexed="64"/>
      </left>
      <right style="thin">
        <color indexed="8"/>
      </right>
      <top/>
      <bottom style="medium">
        <color indexed="64"/>
      </bottom>
      <diagonal/>
    </border>
    <border>
      <left style="medium">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8"/>
      </right>
      <top style="medium">
        <color indexed="64"/>
      </top>
      <bottom/>
      <diagonal/>
    </border>
    <border>
      <left style="thin">
        <color indexed="8"/>
      </left>
      <right/>
      <top style="medium">
        <color indexed="64"/>
      </top>
      <bottom/>
      <diagonal/>
    </border>
    <border>
      <left/>
      <right style="thin">
        <color indexed="8"/>
      </right>
      <top style="medium">
        <color indexed="64"/>
      </top>
      <bottom/>
      <diagonal/>
    </border>
    <border>
      <left style="thin">
        <color indexed="64"/>
      </left>
      <right/>
      <top style="medium">
        <color indexed="64"/>
      </top>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style="thin">
        <color indexed="8"/>
      </left>
      <right style="thin">
        <color indexed="8"/>
      </right>
      <top style="medium">
        <color indexed="64"/>
      </top>
      <bottom/>
      <diagonal/>
    </border>
    <border>
      <left style="thin">
        <color indexed="8"/>
      </left>
      <right style="medium">
        <color indexed="64"/>
      </right>
      <top style="medium">
        <color indexed="64"/>
      </top>
      <bottom/>
      <diagonal/>
    </border>
    <border>
      <left/>
      <right/>
      <top style="thin">
        <color indexed="8"/>
      </top>
      <bottom style="thin">
        <color indexed="8"/>
      </bottom>
      <diagonal/>
    </border>
    <border>
      <left/>
      <right/>
      <top style="medium">
        <color indexed="64"/>
      </top>
      <bottom style="thin">
        <color indexed="8"/>
      </bottom>
      <diagonal/>
    </border>
    <border>
      <left/>
      <right style="thin">
        <color indexed="64"/>
      </right>
      <top style="medium">
        <color indexed="64"/>
      </top>
      <bottom style="thin">
        <color indexed="8"/>
      </bottom>
      <diagonal/>
    </border>
    <border>
      <left style="thin">
        <color indexed="64"/>
      </left>
      <right/>
      <top style="medium">
        <color indexed="64"/>
      </top>
      <bottom style="thin">
        <color indexed="8"/>
      </bottom>
      <diagonal/>
    </border>
    <border>
      <left/>
      <right style="medium">
        <color indexed="64"/>
      </right>
      <top style="medium">
        <color indexed="64"/>
      </top>
      <bottom style="thin">
        <color indexed="8"/>
      </bottom>
      <diagonal/>
    </border>
    <border>
      <left/>
      <right style="medium">
        <color indexed="64"/>
      </right>
      <top style="thin">
        <color indexed="8"/>
      </top>
      <bottom style="thin">
        <color indexed="8"/>
      </bottom>
      <diagonal/>
    </border>
    <border>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thin">
        <color indexed="64"/>
      </right>
      <top style="thin">
        <color indexed="8"/>
      </top>
      <bottom style="medium">
        <color indexed="64"/>
      </bottom>
      <diagonal/>
    </border>
    <border>
      <left style="thin">
        <color indexed="8"/>
      </left>
      <right/>
      <top style="thin">
        <color indexed="8"/>
      </top>
      <bottom style="medium">
        <color indexed="64"/>
      </bottom>
      <diagonal/>
    </border>
    <border>
      <left style="thin">
        <color indexed="64"/>
      </left>
      <right/>
      <top style="thin">
        <color indexed="64"/>
      </top>
      <bottom style="medium">
        <color indexed="64"/>
      </bottom>
      <diagonal/>
    </border>
    <border>
      <left/>
      <right style="thin">
        <color indexed="8"/>
      </right>
      <top style="medium">
        <color indexed="64"/>
      </top>
      <bottom style="thin">
        <color indexed="64"/>
      </bottom>
      <diagonal/>
    </border>
    <border>
      <left style="thin">
        <color indexed="8"/>
      </left>
      <right/>
      <top style="medium">
        <color indexed="64"/>
      </top>
      <bottom style="thin">
        <color indexed="64"/>
      </bottom>
      <diagonal/>
    </border>
    <border>
      <left style="thin">
        <color indexed="64"/>
      </left>
      <right style="thin">
        <color indexed="8"/>
      </right>
      <top style="medium">
        <color indexed="64"/>
      </top>
      <bottom/>
      <diagonal/>
    </border>
    <border>
      <left style="thin">
        <color indexed="64"/>
      </left>
      <right style="thin">
        <color indexed="8"/>
      </right>
      <top/>
      <bottom style="medium">
        <color indexed="64"/>
      </bottom>
      <diagonal/>
    </border>
    <border>
      <left style="thin">
        <color indexed="8"/>
      </left>
      <right style="thin">
        <color indexed="64"/>
      </right>
      <top style="medium">
        <color indexed="64"/>
      </top>
      <bottom style="medium">
        <color indexed="64"/>
      </bottom>
      <diagonal/>
    </border>
    <border>
      <left style="medium">
        <color indexed="64"/>
      </left>
      <right style="thin">
        <color indexed="64"/>
      </right>
      <top/>
      <bottom style="thin">
        <color indexed="8"/>
      </bottom>
      <diagonal/>
    </border>
    <border>
      <left style="thin">
        <color indexed="8"/>
      </left>
      <right style="medium">
        <color indexed="64"/>
      </right>
      <top/>
      <bottom style="thin">
        <color indexed="8"/>
      </bottom>
      <diagonal/>
    </border>
    <border>
      <left style="thin">
        <color indexed="8"/>
      </left>
      <right style="medium">
        <color indexed="64"/>
      </right>
      <top style="thin">
        <color indexed="8"/>
      </top>
      <bottom style="medium">
        <color indexed="64"/>
      </bottom>
      <diagonal/>
    </border>
    <border>
      <left style="medium">
        <color indexed="64"/>
      </left>
      <right/>
      <top style="medium">
        <color indexed="64"/>
      </top>
      <bottom style="thin">
        <color indexed="8"/>
      </bottom>
      <diagonal/>
    </border>
    <border>
      <left style="medium">
        <color indexed="64"/>
      </left>
      <right style="thin">
        <color indexed="8"/>
      </right>
      <top style="thin">
        <color indexed="8"/>
      </top>
      <bottom style="medium">
        <color indexed="64"/>
      </bottom>
      <diagonal/>
    </border>
    <border>
      <left style="medium">
        <color indexed="64"/>
      </left>
      <right style="medium">
        <color indexed="64"/>
      </right>
      <top style="medium">
        <color indexed="64"/>
      </top>
      <bottom style="thin">
        <color indexed="8"/>
      </bottom>
      <diagonal/>
    </border>
    <border>
      <left style="medium">
        <color indexed="64"/>
      </left>
      <right style="medium">
        <color indexed="64"/>
      </right>
      <top style="thin">
        <color indexed="8"/>
      </top>
      <bottom style="medium">
        <color indexed="64"/>
      </bottom>
      <diagonal/>
    </border>
    <border>
      <left style="thin">
        <color indexed="8"/>
      </left>
      <right style="thin">
        <color indexed="64"/>
      </right>
      <top style="medium">
        <color indexed="64"/>
      </top>
      <bottom/>
      <diagonal/>
    </border>
    <border>
      <left style="thin">
        <color indexed="8"/>
      </left>
      <right style="thin">
        <color indexed="64"/>
      </right>
      <top/>
      <bottom style="medium">
        <color indexed="64"/>
      </bottom>
      <diagonal/>
    </border>
    <border>
      <left/>
      <right style="medium">
        <color indexed="64"/>
      </right>
      <top/>
      <bottom style="thin">
        <color indexed="64"/>
      </bottom>
      <diagonal/>
    </border>
    <border>
      <left style="medium">
        <color indexed="64"/>
      </left>
      <right/>
      <top/>
      <bottom style="thin">
        <color indexed="8"/>
      </bottom>
      <diagonal/>
    </border>
    <border>
      <left style="thin">
        <color indexed="64"/>
      </left>
      <right style="medium">
        <color indexed="64"/>
      </right>
      <top/>
      <bottom style="thin">
        <color indexed="64"/>
      </bottom>
      <diagonal/>
    </border>
    <border>
      <left style="medium">
        <color indexed="64"/>
      </left>
      <right/>
      <top style="thin">
        <color indexed="8"/>
      </top>
      <bottom style="medium">
        <color indexed="64"/>
      </bottom>
      <diagonal/>
    </border>
    <border>
      <left/>
      <right style="thin">
        <color indexed="64"/>
      </right>
      <top style="thin">
        <color indexed="8"/>
      </top>
      <bottom style="medium">
        <color indexed="64"/>
      </bottom>
      <diagonal/>
    </border>
    <border>
      <left/>
      <right/>
      <top style="thin">
        <color indexed="8"/>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hair">
        <color indexed="8"/>
      </bottom>
      <diagonal/>
    </border>
    <border>
      <left style="medium">
        <color indexed="64"/>
      </left>
      <right/>
      <top style="hair">
        <color indexed="8"/>
      </top>
      <bottom style="hair">
        <color indexed="8"/>
      </bottom>
      <diagonal/>
    </border>
    <border>
      <left style="medium">
        <color indexed="64"/>
      </left>
      <right/>
      <top style="hair">
        <color indexed="8"/>
      </top>
      <bottom style="medium">
        <color indexed="64"/>
      </bottom>
      <diagonal/>
    </border>
    <border>
      <left style="medium">
        <color indexed="64"/>
      </left>
      <right style="medium">
        <color indexed="64"/>
      </right>
      <top style="medium">
        <color indexed="64"/>
      </top>
      <bottom style="hair">
        <color indexed="8"/>
      </bottom>
      <diagonal/>
    </border>
    <border>
      <left style="medium">
        <color indexed="64"/>
      </left>
      <right style="medium">
        <color indexed="64"/>
      </right>
      <top style="hair">
        <color indexed="8"/>
      </top>
      <bottom style="hair">
        <color indexed="8"/>
      </bottom>
      <diagonal/>
    </border>
    <border>
      <left style="medium">
        <color indexed="64"/>
      </left>
      <right style="medium">
        <color indexed="64"/>
      </right>
      <top style="hair">
        <color indexed="8"/>
      </top>
      <bottom style="medium">
        <color indexed="64"/>
      </bottom>
      <diagonal/>
    </border>
    <border>
      <left/>
      <right style="medium">
        <color indexed="64"/>
      </right>
      <top/>
      <bottom style="thin">
        <color indexed="8"/>
      </bottom>
      <diagonal/>
    </border>
    <border>
      <left style="thin">
        <color indexed="64"/>
      </left>
      <right style="thin">
        <color indexed="8"/>
      </right>
      <top style="thin">
        <color indexed="8"/>
      </top>
      <bottom style="medium">
        <color indexed="64"/>
      </bottom>
      <diagonal/>
    </border>
    <border>
      <left style="medium">
        <color indexed="64"/>
      </left>
      <right style="thin">
        <color indexed="8"/>
      </right>
      <top style="thin">
        <color indexed="8"/>
      </top>
      <bottom/>
      <diagonal/>
    </border>
    <border>
      <left/>
      <right style="thin">
        <color theme="1"/>
      </right>
      <top style="medium">
        <color indexed="64"/>
      </top>
      <bottom/>
      <diagonal/>
    </border>
    <border>
      <left/>
      <right style="thin">
        <color theme="1"/>
      </right>
      <top style="medium">
        <color indexed="64"/>
      </top>
      <bottom style="thin">
        <color indexed="8"/>
      </bottom>
      <diagonal/>
    </border>
    <border>
      <left style="thin">
        <color indexed="8"/>
      </left>
      <right style="thin">
        <color theme="1"/>
      </right>
      <top style="thin">
        <color indexed="8"/>
      </top>
      <bottom style="medium">
        <color indexed="64"/>
      </bottom>
      <diagonal/>
    </border>
    <border>
      <left/>
      <right style="thin">
        <color theme="1"/>
      </right>
      <top style="thin">
        <color indexed="8"/>
      </top>
      <bottom style="medium">
        <color indexed="64"/>
      </bottom>
      <diagonal/>
    </border>
    <border>
      <left/>
      <right style="medium">
        <color indexed="64"/>
      </right>
      <top style="thin">
        <color indexed="8"/>
      </top>
      <bottom style="medium">
        <color indexed="64"/>
      </bottom>
      <diagonal/>
    </border>
    <border>
      <left style="medium">
        <color indexed="64"/>
      </left>
      <right style="thin">
        <color theme="1"/>
      </right>
      <top/>
      <bottom/>
      <diagonal/>
    </border>
    <border>
      <left/>
      <right style="medium">
        <color indexed="64"/>
      </right>
      <top style="medium">
        <color indexed="64"/>
      </top>
      <bottom style="hair">
        <color indexed="8"/>
      </bottom>
      <diagonal/>
    </border>
    <border>
      <left style="medium">
        <color indexed="64"/>
      </left>
      <right style="hair">
        <color indexed="8"/>
      </right>
      <top style="medium">
        <color indexed="64"/>
      </top>
      <bottom/>
      <diagonal/>
    </border>
    <border>
      <left style="hair">
        <color indexed="8"/>
      </left>
      <right style="hair">
        <color indexed="8"/>
      </right>
      <top style="medium">
        <color indexed="64"/>
      </top>
      <bottom/>
      <diagonal/>
    </border>
    <border>
      <left style="medium">
        <color indexed="64"/>
      </left>
      <right style="hair">
        <color indexed="8"/>
      </right>
      <top style="hair">
        <color indexed="8"/>
      </top>
      <bottom style="medium">
        <color indexed="64"/>
      </bottom>
      <diagonal/>
    </border>
    <border>
      <left style="thin">
        <color indexed="64"/>
      </left>
      <right style="thin">
        <color theme="1"/>
      </right>
      <top style="thin">
        <color indexed="64"/>
      </top>
      <bottom style="medium">
        <color indexed="64"/>
      </bottom>
      <diagonal/>
    </border>
    <border>
      <left style="thin">
        <color theme="1"/>
      </left>
      <right style="thin">
        <color theme="1"/>
      </right>
      <top style="thin">
        <color indexed="64"/>
      </top>
      <bottom style="medium">
        <color indexed="64"/>
      </bottom>
      <diagonal/>
    </border>
    <border>
      <left/>
      <right style="thin">
        <color theme="1"/>
      </right>
      <top style="thin">
        <color indexed="64"/>
      </top>
      <bottom style="medium">
        <color indexed="64"/>
      </bottom>
      <diagonal/>
    </border>
    <border>
      <left style="thin">
        <color indexed="64"/>
      </left>
      <right style="thin">
        <color theme="1"/>
      </right>
      <top style="medium">
        <color indexed="64"/>
      </top>
      <bottom/>
      <diagonal/>
    </border>
    <border>
      <left style="thin">
        <color indexed="64"/>
      </left>
      <right style="thin">
        <color theme="1"/>
      </right>
      <top/>
      <bottom style="medium">
        <color indexed="64"/>
      </bottom>
      <diagonal/>
    </border>
    <border>
      <left/>
      <right style="thin">
        <color theme="1"/>
      </right>
      <top/>
      <bottom style="medium">
        <color indexed="64"/>
      </bottom>
      <diagonal/>
    </border>
    <border>
      <left style="hair">
        <color indexed="8"/>
      </left>
      <right style="medium">
        <color indexed="64"/>
      </right>
      <top style="medium">
        <color indexed="64"/>
      </top>
      <bottom/>
      <diagonal/>
    </border>
    <border>
      <left style="hair">
        <color indexed="8"/>
      </left>
      <right style="medium">
        <color indexed="64"/>
      </right>
      <top style="hair">
        <color indexed="8"/>
      </top>
      <bottom style="medium">
        <color indexed="64"/>
      </bottom>
      <diagonal/>
    </border>
    <border>
      <left style="medium">
        <color indexed="64"/>
      </left>
      <right style="hair">
        <color indexed="8"/>
      </right>
      <top style="medium">
        <color indexed="64"/>
      </top>
      <bottom style="hair">
        <color indexed="8"/>
      </bottom>
      <diagonal/>
    </border>
    <border>
      <left style="hair">
        <color indexed="8"/>
      </left>
      <right style="hair">
        <color indexed="8"/>
      </right>
      <top style="medium">
        <color indexed="64"/>
      </top>
      <bottom style="hair">
        <color indexed="8"/>
      </bottom>
      <diagonal/>
    </border>
    <border>
      <left style="hair">
        <color indexed="8"/>
      </left>
      <right style="medium">
        <color indexed="64"/>
      </right>
      <top style="medium">
        <color indexed="64"/>
      </top>
      <bottom style="hair">
        <color indexed="8"/>
      </bottom>
      <diagonal/>
    </border>
    <border>
      <left style="medium">
        <color indexed="64"/>
      </left>
      <right style="thin">
        <color theme="1"/>
      </right>
      <top style="medium">
        <color indexed="64"/>
      </top>
      <bottom/>
      <diagonal/>
    </border>
    <border>
      <left style="medium">
        <color indexed="64"/>
      </left>
      <right style="thin">
        <color theme="1"/>
      </right>
      <top/>
      <bottom style="medium">
        <color indexed="64"/>
      </bottom>
      <diagonal/>
    </border>
    <border>
      <left style="medium">
        <color indexed="64"/>
      </left>
      <right style="medium">
        <color indexed="8"/>
      </right>
      <top/>
      <bottom/>
      <diagonal/>
    </border>
    <border>
      <left style="medium">
        <color indexed="64"/>
      </left>
      <right style="medium">
        <color indexed="8"/>
      </right>
      <top/>
      <bottom style="medium">
        <color indexed="64"/>
      </bottom>
      <diagonal/>
    </border>
  </borders>
  <cellStyleXfs count="35">
    <xf numFmtId="0" fontId="0" fillId="0" borderId="0"/>
    <xf numFmtId="0" fontId="2" fillId="0" borderId="0"/>
    <xf numFmtId="0" fontId="4" fillId="0" borderId="0"/>
    <xf numFmtId="165" fontId="4" fillId="0" borderId="0" applyFill="0" applyBorder="0" applyAlignment="0" applyProtection="0"/>
    <xf numFmtId="164" fontId="4" fillId="0" borderId="0" applyFont="0" applyFill="0" applyBorder="0" applyAlignment="0" applyProtection="0"/>
    <xf numFmtId="9" fontId="4" fillId="0" borderId="0" applyFont="0" applyFill="0" applyBorder="0" applyAlignment="0" applyProtection="0"/>
    <xf numFmtId="0" fontId="4" fillId="0" borderId="0"/>
    <xf numFmtId="164" fontId="4" fillId="0" borderId="0" applyFont="0" applyFill="0" applyBorder="0" applyAlignment="0" applyProtection="0"/>
    <xf numFmtId="164" fontId="5" fillId="0" borderId="0" applyFont="0" applyFill="0" applyBorder="0" applyAlignment="0" applyProtection="0"/>
    <xf numFmtId="0" fontId="6" fillId="0" borderId="0"/>
    <xf numFmtId="164" fontId="4" fillId="0" borderId="0" applyFill="0" applyBorder="0" applyAlignment="0" applyProtection="0"/>
    <xf numFmtId="164" fontId="1" fillId="0" borderId="0" applyFont="0" applyFill="0" applyBorder="0" applyAlignment="0" applyProtection="0"/>
    <xf numFmtId="0" fontId="5" fillId="0" borderId="0"/>
    <xf numFmtId="165" fontId="4" fillId="0" borderId="0" applyFill="0" applyBorder="0" applyAlignment="0" applyProtection="0"/>
    <xf numFmtId="9" fontId="4" fillId="0" borderId="0" applyFill="0" applyBorder="0" applyAlignment="0" applyProtection="0"/>
    <xf numFmtId="0" fontId="4" fillId="0" borderId="0"/>
    <xf numFmtId="0" fontId="4" fillId="0" borderId="0"/>
    <xf numFmtId="0" fontId="1" fillId="0" borderId="0"/>
    <xf numFmtId="166" fontId="4" fillId="0" borderId="0" applyFill="0" applyBorder="0" applyAlignment="0" applyProtection="0"/>
    <xf numFmtId="164" fontId="1" fillId="0" borderId="0" applyFont="0" applyFill="0" applyBorder="0" applyAlignment="0" applyProtection="0"/>
    <xf numFmtId="0" fontId="1" fillId="0" borderId="0"/>
    <xf numFmtId="0" fontId="4" fillId="0" borderId="0"/>
    <xf numFmtId="167" fontId="4" fillId="0" borderId="0" applyFill="0" applyBorder="0" applyAlignment="0" applyProtection="0"/>
    <xf numFmtId="43" fontId="4" fillId="0" borderId="0" applyFont="0" applyFill="0" applyBorder="0" applyAlignment="0" applyProtection="0"/>
    <xf numFmtId="0" fontId="4" fillId="0" borderId="0"/>
    <xf numFmtId="168" fontId="4" fillId="0" borderId="0" applyFill="0" applyBorder="0" applyAlignment="0" applyProtection="0"/>
    <xf numFmtId="0" fontId="9" fillId="0" borderId="0" applyNumberFormat="0" applyFill="0" applyBorder="0" applyAlignment="0" applyProtection="0"/>
    <xf numFmtId="0" fontId="6" fillId="4" borderId="0"/>
    <xf numFmtId="0" fontId="6" fillId="4" borderId="0"/>
    <xf numFmtId="0" fontId="4" fillId="0" borderId="0"/>
    <xf numFmtId="0" fontId="5" fillId="0" borderId="0"/>
    <xf numFmtId="0" fontId="6" fillId="4" borderId="0"/>
    <xf numFmtId="0" fontId="37" fillId="0" borderId="0"/>
    <xf numFmtId="0" fontId="4" fillId="0" borderId="0"/>
    <xf numFmtId="43" fontId="1" fillId="0" borderId="0" applyFont="0" applyFill="0" applyBorder="0" applyAlignment="0" applyProtection="0"/>
  </cellStyleXfs>
  <cellXfs count="2329">
    <xf numFmtId="0" fontId="0" fillId="0" borderId="0" xfId="0"/>
    <xf numFmtId="0" fontId="7" fillId="0" borderId="0" xfId="0" applyFont="1"/>
    <xf numFmtId="0" fontId="7" fillId="0" borderId="0" xfId="0" applyFont="1" applyAlignment="1">
      <alignment horizontal="center"/>
    </xf>
    <xf numFmtId="0" fontId="10" fillId="0" borderId="0" xfId="0" applyFont="1" applyAlignment="1">
      <alignment horizontal="left" vertical="center" indent="2"/>
    </xf>
    <xf numFmtId="0" fontId="11" fillId="3" borderId="0" xfId="16" applyFont="1" applyFill="1" applyAlignment="1">
      <alignment vertical="center"/>
    </xf>
    <xf numFmtId="169" fontId="11" fillId="3" borderId="0" xfId="16" applyNumberFormat="1" applyFont="1" applyFill="1" applyAlignment="1">
      <alignment vertical="center"/>
    </xf>
    <xf numFmtId="170" fontId="11" fillId="3" borderId="0" xfId="16" applyNumberFormat="1" applyFont="1" applyFill="1" applyAlignment="1">
      <alignment vertical="center"/>
    </xf>
    <xf numFmtId="4" fontId="11" fillId="3" borderId="0" xfId="16" applyNumberFormat="1" applyFont="1" applyFill="1" applyAlignment="1">
      <alignment vertical="center"/>
    </xf>
    <xf numFmtId="171" fontId="11" fillId="3" borderId="0" xfId="16" applyNumberFormat="1" applyFont="1" applyFill="1" applyAlignment="1">
      <alignment vertical="center"/>
    </xf>
    <xf numFmtId="0" fontId="12" fillId="3" borderId="0" xfId="16" applyFont="1" applyFill="1" applyAlignment="1">
      <alignment horizontal="right" vertical="center"/>
    </xf>
    <xf numFmtId="172" fontId="11" fillId="3" borderId="0" xfId="16" applyNumberFormat="1" applyFont="1" applyFill="1" applyAlignment="1">
      <alignment vertical="center"/>
    </xf>
    <xf numFmtId="0" fontId="11" fillId="3" borderId="0" xfId="16" applyFont="1" applyFill="1" applyAlignment="1">
      <alignment vertical="center" wrapText="1"/>
    </xf>
    <xf numFmtId="0" fontId="13" fillId="3" borderId="0" xfId="16" applyFont="1" applyFill="1" applyAlignment="1">
      <alignment vertical="center"/>
    </xf>
    <xf numFmtId="169" fontId="11" fillId="3" borderId="0" xfId="3" applyNumberFormat="1" applyFont="1" applyFill="1" applyAlignment="1">
      <alignment vertical="center"/>
    </xf>
    <xf numFmtId="3" fontId="13" fillId="3" borderId="1" xfId="3" applyNumberFormat="1" applyFont="1" applyFill="1" applyBorder="1" applyAlignment="1">
      <alignment vertical="center"/>
    </xf>
    <xf numFmtId="3" fontId="13" fillId="3" borderId="2" xfId="3" applyNumberFormat="1" applyFont="1" applyFill="1" applyBorder="1" applyAlignment="1">
      <alignment vertical="center"/>
    </xf>
    <xf numFmtId="3" fontId="13" fillId="3" borderId="3" xfId="3" applyNumberFormat="1" applyFont="1" applyFill="1" applyBorder="1" applyAlignment="1">
      <alignment vertical="center"/>
    </xf>
    <xf numFmtId="169" fontId="13" fillId="3" borderId="4" xfId="3" applyNumberFormat="1" applyFont="1" applyFill="1" applyBorder="1" applyAlignment="1">
      <alignment vertical="center"/>
    </xf>
    <xf numFmtId="3" fontId="11" fillId="3" borderId="0" xfId="16" applyNumberFormat="1" applyFont="1" applyFill="1" applyAlignment="1">
      <alignment vertical="center"/>
    </xf>
    <xf numFmtId="0" fontId="14" fillId="3" borderId="0" xfId="16" applyFont="1" applyFill="1" applyAlignment="1">
      <alignment vertical="center"/>
    </xf>
    <xf numFmtId="3" fontId="11" fillId="3" borderId="5" xfId="3" applyNumberFormat="1" applyFont="1" applyFill="1" applyBorder="1" applyAlignment="1">
      <alignment vertical="center"/>
    </xf>
    <xf numFmtId="3" fontId="11" fillId="3" borderId="6" xfId="3" applyNumberFormat="1" applyFont="1" applyFill="1" applyBorder="1" applyAlignment="1">
      <alignment vertical="center"/>
    </xf>
    <xf numFmtId="3" fontId="11" fillId="3" borderId="7" xfId="3" applyNumberFormat="1" applyFont="1" applyFill="1" applyBorder="1" applyAlignment="1">
      <alignment vertical="center"/>
    </xf>
    <xf numFmtId="169" fontId="11" fillId="3" borderId="8" xfId="3" applyNumberFormat="1" applyFont="1" applyFill="1" applyBorder="1" applyAlignment="1">
      <alignment horizontal="left" vertical="center"/>
    </xf>
    <xf numFmtId="173" fontId="11" fillId="3" borderId="0" xfId="3" applyNumberFormat="1" applyFont="1" applyFill="1" applyAlignment="1">
      <alignment vertical="center"/>
    </xf>
    <xf numFmtId="3" fontId="13" fillId="3" borderId="5" xfId="3" applyNumberFormat="1" applyFont="1" applyFill="1" applyBorder="1" applyAlignment="1">
      <alignment vertical="center"/>
    </xf>
    <xf numFmtId="3" fontId="13" fillId="3" borderId="6" xfId="3" applyNumberFormat="1" applyFont="1" applyFill="1" applyBorder="1" applyAlignment="1">
      <alignment vertical="center"/>
    </xf>
    <xf numFmtId="3" fontId="13" fillId="3" borderId="7" xfId="3" applyNumberFormat="1" applyFont="1" applyFill="1" applyBorder="1" applyAlignment="1">
      <alignment vertical="center"/>
    </xf>
    <xf numFmtId="169" fontId="13" fillId="3" borderId="8" xfId="3" applyNumberFormat="1" applyFont="1" applyFill="1" applyBorder="1" applyAlignment="1">
      <alignment horizontal="left" vertical="center"/>
    </xf>
    <xf numFmtId="169" fontId="11" fillId="3" borderId="8" xfId="3" applyNumberFormat="1" applyFont="1" applyFill="1" applyBorder="1" applyAlignment="1">
      <alignment horizontal="left" vertical="center" indent="1"/>
    </xf>
    <xf numFmtId="3" fontId="11" fillId="3" borderId="6" xfId="3" applyNumberFormat="1" applyFont="1" applyFill="1" applyBorder="1" applyAlignment="1" applyProtection="1">
      <alignment vertical="center"/>
    </xf>
    <xf numFmtId="169" fontId="11" fillId="3" borderId="8" xfId="3" applyNumberFormat="1" applyFont="1" applyFill="1" applyBorder="1" applyAlignment="1" applyProtection="1">
      <alignment horizontal="left" vertical="center" indent="1"/>
    </xf>
    <xf numFmtId="3" fontId="11" fillId="3" borderId="5" xfId="3" applyNumberFormat="1" applyFont="1" applyFill="1" applyBorder="1" applyAlignment="1" applyProtection="1">
      <alignment vertical="center"/>
    </xf>
    <xf numFmtId="3" fontId="11" fillId="3" borderId="7" xfId="3" applyNumberFormat="1" applyFont="1" applyFill="1" applyBorder="1" applyAlignment="1" applyProtection="1">
      <alignment vertical="center"/>
    </xf>
    <xf numFmtId="3" fontId="13" fillId="3" borderId="5" xfId="3" applyNumberFormat="1" applyFont="1" applyFill="1" applyBorder="1" applyAlignment="1" applyProtection="1">
      <alignment vertical="center"/>
    </xf>
    <xf numFmtId="3" fontId="13" fillId="3" borderId="6" xfId="3" applyNumberFormat="1" applyFont="1" applyFill="1" applyBorder="1" applyAlignment="1" applyProtection="1">
      <alignment vertical="center"/>
    </xf>
    <xf numFmtId="3" fontId="13" fillId="3" borderId="7" xfId="3" applyNumberFormat="1" applyFont="1" applyFill="1" applyBorder="1" applyAlignment="1" applyProtection="1">
      <alignment vertical="center"/>
    </xf>
    <xf numFmtId="169" fontId="13" fillId="3" borderId="8" xfId="3" applyNumberFormat="1" applyFont="1" applyFill="1" applyBorder="1" applyAlignment="1" applyProtection="1">
      <alignment horizontal="left" vertical="center"/>
    </xf>
    <xf numFmtId="169" fontId="13" fillId="3" borderId="0" xfId="16" applyNumberFormat="1" applyFont="1" applyFill="1" applyAlignment="1">
      <alignment vertical="center"/>
    </xf>
    <xf numFmtId="165" fontId="11" fillId="3" borderId="0" xfId="3" applyFont="1" applyFill="1" applyAlignment="1">
      <alignment vertical="center"/>
    </xf>
    <xf numFmtId="0" fontId="11" fillId="3" borderId="9" xfId="16" applyFont="1" applyFill="1" applyBorder="1" applyAlignment="1">
      <alignment horizontal="center" vertical="center"/>
    </xf>
    <xf numFmtId="0" fontId="11" fillId="3" borderId="10" xfId="16" applyFont="1" applyFill="1" applyBorder="1" applyAlignment="1">
      <alignment horizontal="center" vertical="center"/>
    </xf>
    <xf numFmtId="0" fontId="11" fillId="3" borderId="11" xfId="16" applyFont="1" applyFill="1" applyBorder="1" applyAlignment="1">
      <alignment horizontal="center" vertical="center"/>
    </xf>
    <xf numFmtId="0" fontId="11" fillId="3" borderId="12" xfId="16" applyFont="1" applyFill="1" applyBorder="1" applyAlignment="1">
      <alignment horizontal="center" vertical="center"/>
    </xf>
    <xf numFmtId="0" fontId="11" fillId="3" borderId="0" xfId="16" applyFont="1" applyFill="1" applyAlignment="1">
      <alignment horizontal="right" vertical="center"/>
    </xf>
    <xf numFmtId="0" fontId="15" fillId="3" borderId="0" xfId="16" applyFont="1" applyFill="1" applyAlignment="1">
      <alignment vertical="center"/>
    </xf>
    <xf numFmtId="0" fontId="16" fillId="3" borderId="0" xfId="16" applyFont="1" applyFill="1" applyAlignment="1">
      <alignment horizontal="right" vertical="center"/>
    </xf>
    <xf numFmtId="0" fontId="16" fillId="3" borderId="0" xfId="16" applyFont="1" applyFill="1"/>
    <xf numFmtId="0" fontId="17" fillId="0" borderId="0" xfId="1" applyFont="1" applyAlignment="1">
      <alignment horizontal="left" vertical="center"/>
    </xf>
    <xf numFmtId="173" fontId="11" fillId="3" borderId="0" xfId="16" applyNumberFormat="1" applyFont="1" applyFill="1" applyAlignment="1">
      <alignment vertical="center"/>
    </xf>
    <xf numFmtId="174" fontId="11" fillId="3" borderId="0" xfId="16" applyNumberFormat="1" applyFont="1" applyFill="1" applyAlignment="1">
      <alignment vertical="center"/>
    </xf>
    <xf numFmtId="0" fontId="17" fillId="3" borderId="0" xfId="1" applyFont="1" applyFill="1" applyAlignment="1">
      <alignment horizontal="left" vertical="center"/>
    </xf>
    <xf numFmtId="0" fontId="11" fillId="3" borderId="13" xfId="16" applyFont="1" applyFill="1" applyBorder="1" applyAlignment="1">
      <alignment horizontal="center" vertical="center"/>
    </xf>
    <xf numFmtId="3" fontId="13" fillId="3" borderId="14" xfId="3" applyNumberFormat="1" applyFont="1" applyFill="1" applyBorder="1" applyAlignment="1" applyProtection="1">
      <alignment vertical="center"/>
    </xf>
    <xf numFmtId="0" fontId="11" fillId="3" borderId="15" xfId="16" applyFont="1" applyFill="1" applyBorder="1"/>
    <xf numFmtId="0" fontId="11" fillId="3" borderId="16" xfId="16" applyFont="1" applyFill="1" applyBorder="1"/>
    <xf numFmtId="0" fontId="11" fillId="3" borderId="0" xfId="16" applyFont="1" applyFill="1"/>
    <xf numFmtId="175" fontId="11" fillId="3" borderId="7" xfId="4" applyNumberFormat="1" applyFont="1" applyFill="1" applyBorder="1" applyAlignment="1">
      <alignment vertical="center" wrapText="1"/>
    </xf>
    <xf numFmtId="175" fontId="11" fillId="3" borderId="17" xfId="4" applyNumberFormat="1" applyFont="1" applyFill="1" applyBorder="1" applyAlignment="1">
      <alignment vertical="center" wrapText="1"/>
    </xf>
    <xf numFmtId="0" fontId="11" fillId="3" borderId="8" xfId="16" applyFont="1" applyFill="1" applyBorder="1"/>
    <xf numFmtId="0" fontId="11" fillId="3" borderId="4" xfId="16" applyFont="1" applyFill="1" applyBorder="1"/>
    <xf numFmtId="0" fontId="11" fillId="3" borderId="3" xfId="16" applyFont="1" applyFill="1" applyBorder="1"/>
    <xf numFmtId="0" fontId="11" fillId="3" borderId="18" xfId="16" applyFont="1" applyFill="1" applyBorder="1"/>
    <xf numFmtId="0" fontId="18" fillId="3" borderId="0" xfId="1" applyFont="1" applyFill="1" applyAlignment="1">
      <alignment horizontal="left" vertical="top"/>
    </xf>
    <xf numFmtId="0" fontId="18" fillId="3" borderId="0" xfId="1" applyFont="1" applyFill="1" applyAlignment="1">
      <alignment horizontal="right" vertical="top"/>
    </xf>
    <xf numFmtId="0" fontId="18" fillId="3" borderId="19" xfId="1" applyFont="1" applyFill="1" applyBorder="1" applyAlignment="1">
      <alignment horizontal="center" vertical="center"/>
    </xf>
    <xf numFmtId="0" fontId="18" fillId="3" borderId="11" xfId="1" applyFont="1" applyFill="1" applyBorder="1" applyAlignment="1">
      <alignment horizontal="center" vertical="center"/>
    </xf>
    <xf numFmtId="0" fontId="18" fillId="3" borderId="13" xfId="1" applyFont="1" applyFill="1" applyBorder="1" applyAlignment="1">
      <alignment horizontal="center" vertical="center"/>
    </xf>
    <xf numFmtId="0" fontId="18" fillId="3" borderId="20" xfId="1" applyFont="1" applyFill="1" applyBorder="1" applyAlignment="1">
      <alignment horizontal="center" vertical="center"/>
    </xf>
    <xf numFmtId="0" fontId="19" fillId="3" borderId="21" xfId="1" applyFont="1" applyFill="1" applyBorder="1" applyAlignment="1">
      <alignment horizontal="right" vertical="center"/>
    </xf>
    <xf numFmtId="0" fontId="19" fillId="3" borderId="7" xfId="1" applyFont="1" applyFill="1" applyBorder="1" applyAlignment="1">
      <alignment horizontal="right" vertical="center"/>
    </xf>
    <xf numFmtId="0" fontId="18" fillId="3" borderId="7" xfId="1" applyFont="1" applyFill="1" applyBorder="1" applyAlignment="1">
      <alignment horizontal="right" vertical="center"/>
    </xf>
    <xf numFmtId="0" fontId="18" fillId="3" borderId="17" xfId="1" applyFont="1" applyFill="1" applyBorder="1" applyAlignment="1">
      <alignment horizontal="right" vertical="center"/>
    </xf>
    <xf numFmtId="0" fontId="11" fillId="3" borderId="8" xfId="3" applyNumberFormat="1" applyFont="1" applyFill="1" applyBorder="1" applyAlignment="1" applyProtection="1">
      <alignment horizontal="left" vertical="center" indent="1"/>
    </xf>
    <xf numFmtId="3" fontId="11" fillId="3" borderId="21" xfId="1" applyNumberFormat="1" applyFont="1" applyFill="1" applyBorder="1" applyAlignment="1">
      <alignment horizontal="right" vertical="center"/>
    </xf>
    <xf numFmtId="3" fontId="11" fillId="3" borderId="7" xfId="1" applyNumberFormat="1" applyFont="1" applyFill="1" applyBorder="1" applyAlignment="1">
      <alignment horizontal="right" vertical="center"/>
    </xf>
    <xf numFmtId="3" fontId="11" fillId="3" borderId="17" xfId="1" applyNumberFormat="1" applyFont="1" applyFill="1" applyBorder="1" applyAlignment="1">
      <alignment horizontal="right" vertical="center"/>
    </xf>
    <xf numFmtId="3" fontId="19" fillId="3" borderId="21" xfId="1" applyNumberFormat="1" applyFont="1" applyFill="1" applyBorder="1" applyAlignment="1">
      <alignment horizontal="right" vertical="center"/>
    </xf>
    <xf numFmtId="3" fontId="19" fillId="3" borderId="7" xfId="1" applyNumberFormat="1" applyFont="1" applyFill="1" applyBorder="1" applyAlignment="1">
      <alignment horizontal="right" vertical="center"/>
    </xf>
    <xf numFmtId="3" fontId="18" fillId="3" borderId="7" xfId="1" applyNumberFormat="1" applyFont="1" applyFill="1" applyBorder="1" applyAlignment="1">
      <alignment horizontal="right" vertical="center"/>
    </xf>
    <xf numFmtId="3" fontId="18" fillId="3" borderId="17" xfId="1" applyNumberFormat="1" applyFont="1" applyFill="1" applyBorder="1" applyAlignment="1">
      <alignment horizontal="right" vertical="center"/>
    </xf>
    <xf numFmtId="176" fontId="11" fillId="3" borderId="21" xfId="1" applyNumberFormat="1" applyFont="1" applyFill="1" applyBorder="1" applyAlignment="1">
      <alignment horizontal="right" vertical="center"/>
    </xf>
    <xf numFmtId="176" fontId="11" fillId="3" borderId="7" xfId="1" applyNumberFormat="1" applyFont="1" applyFill="1" applyBorder="1" applyAlignment="1">
      <alignment horizontal="right" vertical="center"/>
    </xf>
    <xf numFmtId="176" fontId="11" fillId="3" borderId="17" xfId="1" applyNumberFormat="1" applyFont="1" applyFill="1" applyBorder="1" applyAlignment="1">
      <alignment horizontal="right" vertical="center"/>
    </xf>
    <xf numFmtId="3" fontId="18" fillId="3" borderId="21" xfId="1" applyNumberFormat="1" applyFont="1" applyFill="1" applyBorder="1" applyAlignment="1">
      <alignment horizontal="right" vertical="center"/>
    </xf>
    <xf numFmtId="0" fontId="11" fillId="3" borderId="0" xfId="1" applyFont="1" applyFill="1" applyAlignment="1">
      <alignment horizontal="left" vertical="top"/>
    </xf>
    <xf numFmtId="0" fontId="13" fillId="3" borderId="8" xfId="3" applyNumberFormat="1" applyFont="1" applyFill="1" applyBorder="1" applyAlignment="1" applyProtection="1">
      <alignment horizontal="left" vertical="center" indent="1"/>
    </xf>
    <xf numFmtId="3" fontId="11" fillId="3" borderId="22" xfId="1" applyNumberFormat="1" applyFont="1" applyFill="1" applyBorder="1" applyAlignment="1">
      <alignment horizontal="right" vertical="center"/>
    </xf>
    <xf numFmtId="3" fontId="11" fillId="3" borderId="3" xfId="1" applyNumberFormat="1" applyFont="1" applyFill="1" applyBorder="1" applyAlignment="1">
      <alignment horizontal="right" vertical="center"/>
    </xf>
    <xf numFmtId="3" fontId="11" fillId="3" borderId="18" xfId="1" applyNumberFormat="1" applyFont="1" applyFill="1" applyBorder="1" applyAlignment="1">
      <alignment horizontal="right" vertical="center"/>
    </xf>
    <xf numFmtId="0" fontId="15" fillId="3" borderId="0" xfId="16" applyFont="1" applyFill="1"/>
    <xf numFmtId="0" fontId="11" fillId="3" borderId="19" xfId="16" applyFont="1" applyFill="1" applyBorder="1" applyAlignment="1">
      <alignment horizontal="center" vertical="center"/>
    </xf>
    <xf numFmtId="3" fontId="11" fillId="3" borderId="6" xfId="16" applyNumberFormat="1" applyFont="1" applyFill="1" applyBorder="1"/>
    <xf numFmtId="3" fontId="11" fillId="3" borderId="5" xfId="16" applyNumberFormat="1" applyFont="1" applyFill="1" applyBorder="1"/>
    <xf numFmtId="0" fontId="11" fillId="3" borderId="8" xfId="16" applyFont="1" applyFill="1" applyBorder="1" applyAlignment="1">
      <alignment horizontal="left" vertical="center" indent="1"/>
    </xf>
    <xf numFmtId="0" fontId="11" fillId="3" borderId="8" xfId="16" applyFont="1" applyFill="1" applyBorder="1" applyAlignment="1">
      <alignment horizontal="left" indent="1"/>
    </xf>
    <xf numFmtId="3" fontId="11" fillId="3" borderId="6" xfId="16" applyNumberFormat="1" applyFont="1" applyFill="1" applyBorder="1" applyAlignment="1">
      <alignment vertical="center"/>
    </xf>
    <xf numFmtId="3" fontId="11" fillId="3" borderId="5" xfId="16" applyNumberFormat="1" applyFont="1" applyFill="1" applyBorder="1" applyAlignment="1">
      <alignment vertical="center"/>
    </xf>
    <xf numFmtId="0" fontId="11" fillId="3" borderId="8" xfId="16" applyFont="1" applyFill="1" applyBorder="1" applyAlignment="1">
      <alignment horizontal="left" vertical="center" wrapText="1" indent="1"/>
    </xf>
    <xf numFmtId="0" fontId="13" fillId="3" borderId="8" xfId="16" applyFont="1" applyFill="1" applyBorder="1" applyAlignment="1">
      <alignment horizontal="left" vertical="center" indent="1"/>
    </xf>
    <xf numFmtId="0" fontId="13" fillId="3" borderId="0" xfId="16" applyFont="1" applyFill="1"/>
    <xf numFmtId="0" fontId="13" fillId="3" borderId="8" xfId="16" applyFont="1" applyFill="1" applyBorder="1"/>
    <xf numFmtId="177" fontId="11" fillId="3" borderId="0" xfId="5" applyNumberFormat="1" applyFont="1" applyFill="1"/>
    <xf numFmtId="37" fontId="11" fillId="3" borderId="0" xfId="16" applyNumberFormat="1" applyFont="1" applyFill="1"/>
    <xf numFmtId="3" fontId="11" fillId="3" borderId="2" xfId="3" applyNumberFormat="1" applyFont="1" applyFill="1" applyBorder="1" applyAlignment="1" applyProtection="1">
      <alignment horizontal="left" indent="1"/>
    </xf>
    <xf numFmtId="3" fontId="11" fillId="3" borderId="2" xfId="3" applyNumberFormat="1" applyFont="1" applyFill="1" applyBorder="1" applyAlignment="1" applyProtection="1"/>
    <xf numFmtId="3" fontId="11" fillId="3" borderId="1" xfId="3" applyNumberFormat="1" applyFont="1" applyFill="1" applyBorder="1" applyAlignment="1" applyProtection="1"/>
    <xf numFmtId="37" fontId="11" fillId="3" borderId="0" xfId="16" applyNumberFormat="1" applyFont="1" applyFill="1" applyAlignment="1">
      <alignment vertical="center"/>
    </xf>
    <xf numFmtId="178" fontId="11" fillId="3" borderId="0" xfId="16" applyNumberFormat="1" applyFont="1" applyFill="1" applyAlignment="1">
      <alignment vertical="center"/>
    </xf>
    <xf numFmtId="37" fontId="13" fillId="3" borderId="21" xfId="16" applyNumberFormat="1" applyFont="1" applyFill="1" applyBorder="1" applyAlignment="1">
      <alignment vertical="center"/>
    </xf>
    <xf numFmtId="3" fontId="13" fillId="3" borderId="6" xfId="16" applyNumberFormat="1" applyFont="1" applyFill="1" applyBorder="1" applyAlignment="1">
      <alignment vertical="center"/>
    </xf>
    <xf numFmtId="3" fontId="13" fillId="3" borderId="5" xfId="16" applyNumberFormat="1" applyFont="1" applyFill="1" applyBorder="1" applyAlignment="1">
      <alignment vertical="center"/>
    </xf>
    <xf numFmtId="179" fontId="11" fillId="3" borderId="0" xfId="16" applyNumberFormat="1" applyFont="1" applyFill="1" applyAlignment="1">
      <alignment vertical="center"/>
    </xf>
    <xf numFmtId="180" fontId="11" fillId="3" borderId="0" xfId="16" applyNumberFormat="1" applyFont="1" applyFill="1" applyAlignment="1">
      <alignment vertical="center"/>
    </xf>
    <xf numFmtId="0" fontId="11" fillId="3" borderId="24" xfId="16" applyFont="1" applyFill="1" applyBorder="1" applyAlignment="1">
      <alignment vertical="center"/>
    </xf>
    <xf numFmtId="37" fontId="11" fillId="3" borderId="21" xfId="16" applyNumberFormat="1" applyFont="1" applyFill="1" applyBorder="1" applyAlignment="1">
      <alignment vertical="center"/>
    </xf>
    <xf numFmtId="37" fontId="11" fillId="3" borderId="6" xfId="16" applyNumberFormat="1" applyFont="1" applyFill="1" applyBorder="1" applyAlignment="1">
      <alignment vertical="center"/>
    </xf>
    <xf numFmtId="37" fontId="11" fillId="3" borderId="5" xfId="16" applyNumberFormat="1" applyFont="1" applyFill="1" applyBorder="1" applyAlignment="1">
      <alignment vertical="center"/>
    </xf>
    <xf numFmtId="0" fontId="11" fillId="3" borderId="24" xfId="16" applyFont="1" applyFill="1" applyBorder="1" applyAlignment="1">
      <alignment horizontal="left" vertical="center" indent="1"/>
    </xf>
    <xf numFmtId="0" fontId="11" fillId="3" borderId="21" xfId="16" applyFont="1" applyFill="1" applyBorder="1" applyAlignment="1">
      <alignment vertical="center"/>
    </xf>
    <xf numFmtId="0" fontId="11" fillId="3" borderId="6" xfId="16" applyFont="1" applyFill="1" applyBorder="1" applyAlignment="1">
      <alignment vertical="center"/>
    </xf>
    <xf numFmtId="0" fontId="11" fillId="3" borderId="5" xfId="16" applyFont="1" applyFill="1" applyBorder="1" applyAlignment="1">
      <alignment vertical="center"/>
    </xf>
    <xf numFmtId="37" fontId="13" fillId="3" borderId="6" xfId="16" applyNumberFormat="1" applyFont="1" applyFill="1" applyBorder="1" applyAlignment="1">
      <alignment vertical="center"/>
    </xf>
    <xf numFmtId="37" fontId="13" fillId="3" borderId="5" xfId="16" applyNumberFormat="1" applyFont="1" applyFill="1" applyBorder="1" applyAlignment="1">
      <alignment vertical="center"/>
    </xf>
    <xf numFmtId="3" fontId="11" fillId="3" borderId="21" xfId="16" applyNumberFormat="1" applyFont="1" applyFill="1" applyBorder="1" applyAlignment="1">
      <alignment vertical="center"/>
    </xf>
    <xf numFmtId="37" fontId="13" fillId="3" borderId="7" xfId="16" applyNumberFormat="1" applyFont="1" applyFill="1" applyBorder="1" applyAlignment="1">
      <alignment vertical="center"/>
    </xf>
    <xf numFmtId="37" fontId="11" fillId="3" borderId="25" xfId="16" applyNumberFormat="1" applyFont="1" applyFill="1" applyBorder="1" applyAlignment="1">
      <alignment vertical="center"/>
    </xf>
    <xf numFmtId="37" fontId="13" fillId="3" borderId="17" xfId="16" applyNumberFormat="1" applyFont="1" applyFill="1" applyBorder="1" applyAlignment="1">
      <alignment vertical="center"/>
    </xf>
    <xf numFmtId="178" fontId="13" fillId="3" borderId="0" xfId="16" applyNumberFormat="1" applyFont="1" applyFill="1" applyAlignment="1">
      <alignment vertical="center"/>
    </xf>
    <xf numFmtId="179" fontId="13" fillId="3" borderId="0" xfId="16" applyNumberFormat="1" applyFont="1" applyFill="1" applyAlignment="1">
      <alignment vertical="center"/>
    </xf>
    <xf numFmtId="3" fontId="11" fillId="3" borderId="21" xfId="16" applyNumberFormat="1" applyFont="1" applyFill="1" applyBorder="1" applyAlignment="1">
      <alignment horizontal="right" vertical="center"/>
    </xf>
    <xf numFmtId="3" fontId="11" fillId="3" borderId="7" xfId="16" applyNumberFormat="1" applyFont="1" applyFill="1" applyBorder="1" applyAlignment="1">
      <alignment horizontal="right" vertical="center"/>
    </xf>
    <xf numFmtId="3" fontId="11" fillId="3" borderId="17" xfId="16" applyNumberFormat="1" applyFont="1" applyFill="1" applyBorder="1" applyAlignment="1">
      <alignment horizontal="right" vertical="center"/>
    </xf>
    <xf numFmtId="0" fontId="11" fillId="3" borderId="24" xfId="16" applyFont="1" applyFill="1" applyBorder="1" applyAlignment="1">
      <alignment horizontal="left" vertical="center"/>
    </xf>
    <xf numFmtId="0" fontId="11" fillId="3" borderId="26" xfId="16" applyFont="1" applyFill="1" applyBorder="1" applyAlignment="1">
      <alignment vertical="center"/>
    </xf>
    <xf numFmtId="37" fontId="11" fillId="3" borderId="22" xfId="16" applyNumberFormat="1" applyFont="1" applyFill="1" applyBorder="1" applyAlignment="1">
      <alignment vertical="center"/>
    </xf>
    <xf numFmtId="3" fontId="11" fillId="3" borderId="2" xfId="16" applyNumberFormat="1" applyFont="1" applyFill="1" applyBorder="1" applyAlignment="1">
      <alignment vertical="center"/>
    </xf>
    <xf numFmtId="37" fontId="11" fillId="3" borderId="2" xfId="16" applyNumberFormat="1" applyFont="1" applyFill="1" applyBorder="1" applyAlignment="1">
      <alignment vertical="center"/>
    </xf>
    <xf numFmtId="37" fontId="11" fillId="3" borderId="1" xfId="16" applyNumberFormat="1" applyFont="1" applyFill="1" applyBorder="1" applyAlignment="1">
      <alignment vertical="center"/>
    </xf>
    <xf numFmtId="181" fontId="11" fillId="3" borderId="0" xfId="16" applyNumberFormat="1" applyFont="1" applyFill="1" applyAlignment="1">
      <alignment vertical="center"/>
    </xf>
    <xf numFmtId="169" fontId="11" fillId="3" borderId="0" xfId="3" applyNumberFormat="1" applyFont="1" applyFill="1" applyAlignment="1" applyProtection="1">
      <alignment vertical="center"/>
    </xf>
    <xf numFmtId="169" fontId="11" fillId="3" borderId="0" xfId="3" applyNumberFormat="1" applyFont="1" applyFill="1" applyBorder="1" applyAlignment="1">
      <alignment vertical="center"/>
    </xf>
    <xf numFmtId="3" fontId="11" fillId="3" borderId="0" xfId="6" applyNumberFormat="1" applyFont="1" applyFill="1" applyAlignment="1">
      <alignment horizontal="right" vertical="center"/>
    </xf>
    <xf numFmtId="178" fontId="11" fillId="3" borderId="0" xfId="6" applyNumberFormat="1" applyFont="1" applyFill="1" applyAlignment="1">
      <alignment horizontal="right" vertical="center"/>
    </xf>
    <xf numFmtId="172" fontId="11" fillId="3" borderId="0" xfId="7" applyNumberFormat="1" applyFont="1" applyFill="1" applyBorder="1" applyAlignment="1">
      <alignment vertical="center"/>
    </xf>
    <xf numFmtId="178" fontId="15" fillId="3" borderId="0" xfId="16" applyNumberFormat="1" applyFont="1" applyFill="1" applyAlignment="1">
      <alignment vertical="center"/>
    </xf>
    <xf numFmtId="3" fontId="15" fillId="3" borderId="0" xfId="6" applyNumberFormat="1" applyFont="1" applyFill="1" applyAlignment="1">
      <alignment horizontal="right" vertical="center"/>
    </xf>
    <xf numFmtId="37" fontId="13" fillId="3" borderId="25" xfId="16" applyNumberFormat="1" applyFont="1" applyFill="1" applyBorder="1" applyAlignment="1">
      <alignment vertical="center"/>
    </xf>
    <xf numFmtId="0" fontId="11" fillId="3" borderId="8" xfId="16" applyFont="1" applyFill="1" applyBorder="1" applyAlignment="1">
      <alignment horizontal="left" vertical="center"/>
    </xf>
    <xf numFmtId="179" fontId="11" fillId="3" borderId="0" xfId="7" applyNumberFormat="1" applyFont="1" applyFill="1" applyBorder="1" applyAlignment="1">
      <alignment vertical="center"/>
    </xf>
    <xf numFmtId="37" fontId="11" fillId="3" borderId="8" xfId="16" applyNumberFormat="1" applyFont="1" applyFill="1" applyBorder="1" applyAlignment="1">
      <alignment horizontal="left" vertical="center" indent="1"/>
    </xf>
    <xf numFmtId="169" fontId="11" fillId="3" borderId="7" xfId="3" applyNumberFormat="1" applyFont="1" applyFill="1" applyBorder="1" applyAlignment="1" applyProtection="1">
      <alignment vertical="center"/>
    </xf>
    <xf numFmtId="169" fontId="11" fillId="3" borderId="6" xfId="3" applyNumberFormat="1" applyFont="1" applyFill="1" applyBorder="1" applyAlignment="1" applyProtection="1">
      <alignment vertical="center"/>
    </xf>
    <xf numFmtId="169" fontId="11" fillId="3" borderId="25" xfId="3" applyNumberFormat="1" applyFont="1" applyFill="1" applyBorder="1" applyAlignment="1" applyProtection="1">
      <alignment vertical="center"/>
    </xf>
    <xf numFmtId="169" fontId="11" fillId="3" borderId="5" xfId="3" applyNumberFormat="1" applyFont="1" applyFill="1" applyBorder="1" applyAlignment="1" applyProtection="1">
      <alignment vertical="center"/>
    </xf>
    <xf numFmtId="176" fontId="11" fillId="3" borderId="0" xfId="6" applyNumberFormat="1" applyFont="1" applyFill="1" applyAlignment="1">
      <alignment horizontal="right" vertical="center"/>
    </xf>
    <xf numFmtId="37" fontId="11" fillId="3" borderId="8" xfId="16" applyNumberFormat="1" applyFont="1" applyFill="1" applyBorder="1" applyAlignment="1">
      <alignment horizontal="left" vertical="center" indent="2"/>
    </xf>
    <xf numFmtId="4" fontId="11" fillId="3" borderId="0" xfId="6" applyNumberFormat="1" applyFont="1" applyFill="1" applyAlignment="1">
      <alignment horizontal="right" vertical="center"/>
    </xf>
    <xf numFmtId="3" fontId="11" fillId="3" borderId="25" xfId="3" applyNumberFormat="1" applyFont="1" applyFill="1" applyBorder="1" applyAlignment="1" applyProtection="1">
      <alignment vertical="center"/>
    </xf>
    <xf numFmtId="0" fontId="11" fillId="3" borderId="8" xfId="16" applyFont="1" applyFill="1" applyBorder="1" applyAlignment="1">
      <alignment vertical="center"/>
    </xf>
    <xf numFmtId="37" fontId="13" fillId="3" borderId="0" xfId="16" applyNumberFormat="1" applyFont="1" applyFill="1" applyAlignment="1">
      <alignment vertical="center"/>
    </xf>
    <xf numFmtId="169" fontId="13" fillId="3" borderId="7" xfId="3" applyNumberFormat="1" applyFont="1" applyFill="1" applyBorder="1" applyAlignment="1" applyProtection="1">
      <alignment vertical="center"/>
    </xf>
    <xf numFmtId="169" fontId="13" fillId="3" borderId="6" xfId="3" applyNumberFormat="1" applyFont="1" applyFill="1" applyBorder="1" applyAlignment="1" applyProtection="1">
      <alignment vertical="center"/>
    </xf>
    <xf numFmtId="169" fontId="13" fillId="3" borderId="25" xfId="3" applyNumberFormat="1" applyFont="1" applyFill="1" applyBorder="1" applyAlignment="1" applyProtection="1">
      <alignment vertical="center"/>
    </xf>
    <xf numFmtId="169" fontId="13" fillId="3" borderId="5" xfId="3" applyNumberFormat="1" applyFont="1" applyFill="1" applyBorder="1" applyAlignment="1" applyProtection="1">
      <alignment vertical="center"/>
    </xf>
    <xf numFmtId="37" fontId="21" fillId="3" borderId="0" xfId="16" applyNumberFormat="1" applyFont="1" applyFill="1" applyAlignment="1">
      <alignment vertical="center"/>
    </xf>
    <xf numFmtId="0" fontId="11" fillId="3" borderId="4" xfId="16" applyFont="1" applyFill="1" applyBorder="1" applyAlignment="1">
      <alignment vertical="center"/>
    </xf>
    <xf numFmtId="37" fontId="11" fillId="3" borderId="3" xfId="16" applyNumberFormat="1" applyFont="1" applyFill="1" applyBorder="1" applyAlignment="1">
      <alignment vertical="center"/>
    </xf>
    <xf numFmtId="37" fontId="11" fillId="3" borderId="27" xfId="16" applyNumberFormat="1" applyFont="1" applyFill="1" applyBorder="1" applyAlignment="1">
      <alignment vertical="center"/>
    </xf>
    <xf numFmtId="0" fontId="11" fillId="3" borderId="0" xfId="16" applyFont="1" applyFill="1" applyAlignment="1">
      <alignment horizontal="center" vertical="center" wrapText="1"/>
    </xf>
    <xf numFmtId="3" fontId="11" fillId="3" borderId="0" xfId="16" applyNumberFormat="1" applyFont="1" applyFill="1"/>
    <xf numFmtId="0" fontId="11" fillId="3" borderId="0" xfId="16" applyFont="1" applyFill="1" applyAlignment="1">
      <alignment horizontal="right"/>
    </xf>
    <xf numFmtId="169" fontId="11" fillId="3" borderId="8" xfId="3" applyNumberFormat="1" applyFont="1" applyFill="1" applyBorder="1" applyAlignment="1" applyProtection="1">
      <alignment horizontal="left" vertical="center"/>
    </xf>
    <xf numFmtId="3" fontId="11" fillId="3" borderId="7" xfId="16" applyNumberFormat="1" applyFont="1" applyFill="1" applyBorder="1"/>
    <xf numFmtId="182" fontId="11" fillId="3" borderId="7" xfId="8" applyNumberFormat="1" applyFont="1" applyFill="1" applyBorder="1"/>
    <xf numFmtId="182" fontId="11" fillId="3" borderId="17" xfId="8" applyNumberFormat="1" applyFont="1" applyFill="1" applyBorder="1"/>
    <xf numFmtId="169" fontId="11" fillId="3" borderId="0" xfId="3" applyNumberFormat="1" applyFont="1" applyFill="1"/>
    <xf numFmtId="37" fontId="11" fillId="3" borderId="7" xfId="16" applyNumberFormat="1" applyFont="1" applyFill="1" applyBorder="1"/>
    <xf numFmtId="37" fontId="11" fillId="3" borderId="17" xfId="16" applyNumberFormat="1" applyFont="1" applyFill="1" applyBorder="1"/>
    <xf numFmtId="37" fontId="13" fillId="3" borderId="7" xfId="16" applyNumberFormat="1" applyFont="1" applyFill="1" applyBorder="1"/>
    <xf numFmtId="37" fontId="13" fillId="3" borderId="17" xfId="16" applyNumberFormat="1" applyFont="1" applyFill="1" applyBorder="1"/>
    <xf numFmtId="0" fontId="11" fillId="3" borderId="8" xfId="16" applyFont="1" applyFill="1" applyBorder="1" applyAlignment="1">
      <alignment horizontal="left" vertical="center" indent="2"/>
    </xf>
    <xf numFmtId="0" fontId="11" fillId="3" borderId="4" xfId="16" applyFont="1" applyFill="1" applyBorder="1" applyAlignment="1">
      <alignment horizontal="left"/>
    </xf>
    <xf numFmtId="0" fontId="22" fillId="0" borderId="0" xfId="9" applyFont="1" applyProtection="1">
      <protection locked="0"/>
    </xf>
    <xf numFmtId="0" fontId="22" fillId="0" borderId="0" xfId="9" applyFont="1"/>
    <xf numFmtId="0" fontId="22" fillId="0" borderId="0" xfId="9" applyFont="1" applyAlignment="1" applyProtection="1">
      <alignment vertical="center"/>
      <protection locked="0"/>
    </xf>
    <xf numFmtId="1" fontId="22" fillId="0" borderId="6" xfId="9" applyNumberFormat="1" applyFont="1" applyBorder="1" applyAlignment="1">
      <alignment horizontal="right"/>
    </xf>
    <xf numFmtId="3" fontId="22" fillId="0" borderId="0" xfId="9" applyNumberFormat="1" applyFont="1"/>
    <xf numFmtId="0" fontId="22" fillId="0" borderId="6" xfId="9" applyFont="1" applyBorder="1" applyAlignment="1">
      <alignment horizontal="right"/>
    </xf>
    <xf numFmtId="183" fontId="22" fillId="0" borderId="0" xfId="9" applyNumberFormat="1" applyFont="1"/>
    <xf numFmtId="2" fontId="22" fillId="0" borderId="6" xfId="9" applyNumberFormat="1" applyFont="1" applyBorder="1" applyAlignment="1">
      <alignment horizontal="right"/>
    </xf>
    <xf numFmtId="4" fontId="22" fillId="0" borderId="6" xfId="9" applyNumberFormat="1" applyFont="1" applyBorder="1" applyAlignment="1">
      <alignment horizontal="right"/>
    </xf>
    <xf numFmtId="3" fontId="22" fillId="0" borderId="6" xfId="9" applyNumberFormat="1" applyFont="1" applyBorder="1" applyAlignment="1">
      <alignment horizontal="right"/>
    </xf>
    <xf numFmtId="0" fontId="22" fillId="0" borderId="6" xfId="9" applyFont="1" applyBorder="1"/>
    <xf numFmtId="0" fontId="22" fillId="0" borderId="6" xfId="9" applyFont="1" applyBorder="1" applyAlignment="1">
      <alignment horizontal="center"/>
    </xf>
    <xf numFmtId="2" fontId="22" fillId="0" borderId="0" xfId="9" applyNumberFormat="1" applyFont="1"/>
    <xf numFmtId="3" fontId="22" fillId="0" borderId="25" xfId="9" applyNumberFormat="1" applyFont="1" applyBorder="1" applyAlignment="1">
      <alignment horizontal="right"/>
    </xf>
    <xf numFmtId="0" fontId="22" fillId="0" borderId="25" xfId="9" applyFont="1" applyBorder="1" applyAlignment="1">
      <alignment horizontal="right"/>
    </xf>
    <xf numFmtId="3" fontId="22" fillId="0" borderId="6" xfId="9" applyNumberFormat="1" applyFont="1" applyBorder="1"/>
    <xf numFmtId="1" fontId="22" fillId="0" borderId="6" xfId="9" applyNumberFormat="1" applyFont="1" applyBorder="1"/>
    <xf numFmtId="0" fontId="22" fillId="0" borderId="0" xfId="9" applyFont="1" applyAlignment="1">
      <alignment horizontal="right"/>
    </xf>
    <xf numFmtId="0" fontId="23" fillId="0" borderId="0" xfId="9" applyFont="1" applyAlignment="1">
      <alignment horizontal="right"/>
    </xf>
    <xf numFmtId="0" fontId="22" fillId="0" borderId="0" xfId="9" applyFont="1" applyAlignment="1">
      <alignment horizontal="left"/>
    </xf>
    <xf numFmtId="0" fontId="22" fillId="0" borderId="0" xfId="9" applyFont="1" applyAlignment="1">
      <alignment horizontal="left" indent="2"/>
    </xf>
    <xf numFmtId="0" fontId="22" fillId="0" borderId="0" xfId="9" applyFont="1" applyAlignment="1" applyProtection="1">
      <alignment horizontal="left" indent="2"/>
      <protection locked="0"/>
    </xf>
    <xf numFmtId="4" fontId="22" fillId="0" borderId="0" xfId="9" applyNumberFormat="1" applyFont="1" applyProtection="1">
      <protection locked="0"/>
    </xf>
    <xf numFmtId="0" fontId="15" fillId="0" borderId="0" xfId="9" applyFont="1"/>
    <xf numFmtId="184" fontId="11" fillId="0" borderId="36" xfId="9" applyNumberFormat="1" applyFont="1" applyFill="1" applyBorder="1" applyProtection="1">
      <protection locked="0"/>
    </xf>
    <xf numFmtId="0" fontId="11" fillId="0" borderId="36" xfId="9" applyFont="1" applyFill="1" applyBorder="1" applyProtection="1">
      <protection locked="0"/>
    </xf>
    <xf numFmtId="184" fontId="11" fillId="0" borderId="36" xfId="9" applyNumberFormat="1" applyFont="1" applyFill="1" applyBorder="1"/>
    <xf numFmtId="1" fontId="11" fillId="0" borderId="36" xfId="9" applyNumberFormat="1" applyFont="1" applyFill="1" applyBorder="1" applyProtection="1">
      <protection locked="0"/>
    </xf>
    <xf numFmtId="1" fontId="22" fillId="0" borderId="0" xfId="9" applyNumberFormat="1" applyFont="1" applyProtection="1">
      <protection locked="0"/>
    </xf>
    <xf numFmtId="3" fontId="11" fillId="0" borderId="36" xfId="9" applyNumberFormat="1" applyFont="1" applyFill="1" applyBorder="1" applyProtection="1">
      <protection locked="0"/>
    </xf>
    <xf numFmtId="3" fontId="11" fillId="0" borderId="37" xfId="10" applyNumberFormat="1" applyFont="1" applyFill="1" applyBorder="1" applyAlignment="1" applyProtection="1">
      <protection locked="0"/>
    </xf>
    <xf numFmtId="172" fontId="11" fillId="0" borderId="0" xfId="10" applyNumberFormat="1" applyFont="1" applyProtection="1">
      <protection locked="0"/>
    </xf>
    <xf numFmtId="3" fontId="11" fillId="0" borderId="36" xfId="10" applyNumberFormat="1" applyFont="1" applyFill="1" applyBorder="1" applyAlignment="1" applyProtection="1">
      <protection locked="0"/>
    </xf>
    <xf numFmtId="0" fontId="22" fillId="0" borderId="0" xfId="9" applyFont="1" applyBorder="1" applyAlignment="1">
      <alignment horizontal="center"/>
    </xf>
    <xf numFmtId="0" fontId="22" fillId="0" borderId="0" xfId="9" applyFont="1" applyAlignment="1">
      <alignment horizontal="left" indent="3"/>
    </xf>
    <xf numFmtId="3" fontId="22" fillId="0" borderId="0" xfId="9" applyNumberFormat="1" applyFont="1" applyFill="1" applyAlignment="1"/>
    <xf numFmtId="0" fontId="22" fillId="0" borderId="0" xfId="9" applyFont="1" applyFill="1"/>
    <xf numFmtId="0" fontId="11" fillId="0" borderId="0" xfId="9" applyFont="1"/>
    <xf numFmtId="172" fontId="22" fillId="0" borderId="0" xfId="10" applyNumberFormat="1" applyFont="1" applyFill="1" applyProtection="1">
      <protection locked="0"/>
    </xf>
    <xf numFmtId="172" fontId="11" fillId="0" borderId="0" xfId="10" applyNumberFormat="1" applyFont="1"/>
    <xf numFmtId="0" fontId="22" fillId="0" borderId="0" xfId="9" applyFont="1" applyAlignment="1">
      <alignment vertical="center" wrapText="1"/>
    </xf>
    <xf numFmtId="172" fontId="11" fillId="0" borderId="0" xfId="10" applyNumberFormat="1" applyFont="1" applyAlignment="1">
      <alignment vertical="center" wrapText="1"/>
    </xf>
    <xf numFmtId="3" fontId="22" fillId="0" borderId="36" xfId="9" applyNumberFormat="1" applyFont="1" applyBorder="1"/>
    <xf numFmtId="3" fontId="22" fillId="0" borderId="37" xfId="9" applyNumberFormat="1" applyFont="1" applyBorder="1"/>
    <xf numFmtId="172" fontId="22" fillId="0" borderId="6" xfId="10" applyNumberFormat="1" applyFont="1" applyFill="1" applyBorder="1" applyAlignment="1"/>
    <xf numFmtId="172" fontId="22" fillId="0" borderId="6" xfId="10" applyNumberFormat="1" applyFont="1" applyFill="1" applyBorder="1" applyAlignment="1">
      <alignment horizontal="right"/>
    </xf>
    <xf numFmtId="3" fontId="22" fillId="0" borderId="36" xfId="9" applyNumberFormat="1" applyFont="1" applyBorder="1" applyAlignment="1">
      <alignment horizontal="right"/>
    </xf>
    <xf numFmtId="172" fontId="22" fillId="0" borderId="0" xfId="10" applyNumberFormat="1" applyFont="1" applyBorder="1" applyAlignment="1">
      <alignment vertical="center"/>
    </xf>
    <xf numFmtId="0" fontId="24" fillId="0" borderId="0" xfId="9" applyFont="1" applyAlignment="1">
      <alignment horizontal="left" vertical="center"/>
    </xf>
    <xf numFmtId="0" fontId="26" fillId="0" borderId="0" xfId="9" applyFont="1"/>
    <xf numFmtId="0" fontId="26" fillId="0" borderId="30" xfId="9" applyFont="1" applyBorder="1" applyAlignment="1">
      <alignment horizontal="center" vertical="center"/>
    </xf>
    <xf numFmtId="0" fontId="6" fillId="0" borderId="0" xfId="9"/>
    <xf numFmtId="0" fontId="26" fillId="0" borderId="35" xfId="9" applyFont="1" applyBorder="1"/>
    <xf numFmtId="3" fontId="26" fillId="0" borderId="33" xfId="9" applyNumberFormat="1" applyFont="1" applyBorder="1"/>
    <xf numFmtId="0" fontId="26" fillId="0" borderId="36" xfId="9" applyFont="1" applyBorder="1"/>
    <xf numFmtId="3" fontId="11" fillId="0" borderId="44" xfId="9" applyNumberFormat="1" applyFont="1" applyBorder="1"/>
    <xf numFmtId="3" fontId="11" fillId="0" borderId="44" xfId="9" applyNumberFormat="1" applyFont="1" applyBorder="1" applyAlignment="1">
      <alignment horizontal="right"/>
    </xf>
    <xf numFmtId="3" fontId="11" fillId="0" borderId="48" xfId="9" applyNumberFormat="1" applyFont="1" applyBorder="1"/>
    <xf numFmtId="3" fontId="26" fillId="0" borderId="6" xfId="9" applyNumberFormat="1" applyFont="1" applyBorder="1"/>
    <xf numFmtId="3" fontId="26" fillId="0" borderId="7" xfId="9" applyNumberFormat="1" applyFont="1" applyBorder="1" applyAlignment="1">
      <alignment horizontal="right"/>
    </xf>
    <xf numFmtId="3" fontId="11" fillId="0" borderId="0" xfId="9" applyNumberFormat="1" applyFont="1"/>
    <xf numFmtId="172" fontId="11" fillId="0" borderId="0" xfId="10" applyNumberFormat="1" applyFont="1" applyFill="1" applyAlignment="1"/>
    <xf numFmtId="0" fontId="26" fillId="0" borderId="38" xfId="9" applyFont="1" applyBorder="1"/>
    <xf numFmtId="3" fontId="11" fillId="0" borderId="46" xfId="9" applyNumberFormat="1" applyFont="1" applyBorder="1"/>
    <xf numFmtId="0" fontId="26" fillId="0" borderId="41" xfId="9" applyFont="1" applyBorder="1" applyAlignment="1">
      <alignment vertical="center"/>
    </xf>
    <xf numFmtId="0" fontId="12" fillId="0" borderId="0" xfId="9" applyFont="1" applyAlignment="1">
      <alignment horizontal="right"/>
    </xf>
    <xf numFmtId="0" fontId="26" fillId="0" borderId="0" xfId="9" applyFont="1" applyAlignment="1">
      <alignment horizontal="left"/>
    </xf>
    <xf numFmtId="0" fontId="11" fillId="0" borderId="0" xfId="9" applyFont="1" applyAlignment="1"/>
    <xf numFmtId="3" fontId="26" fillId="0" borderId="0" xfId="9" applyNumberFormat="1" applyFont="1"/>
    <xf numFmtId="0" fontId="26" fillId="0" borderId="0" xfId="9" applyFont="1" applyAlignment="1"/>
    <xf numFmtId="0" fontId="26" fillId="0" borderId="33" xfId="9" applyFont="1" applyBorder="1" applyAlignment="1">
      <alignment vertical="center"/>
    </xf>
    <xf numFmtId="0" fontId="26" fillId="0" borderId="44" xfId="9" applyFont="1" applyBorder="1" applyAlignment="1">
      <alignment vertical="center"/>
    </xf>
    <xf numFmtId="0" fontId="26" fillId="0" borderId="0" xfId="9" applyFont="1" applyAlignment="1">
      <alignment vertical="center"/>
    </xf>
    <xf numFmtId="0" fontId="26" fillId="0" borderId="33" xfId="9" applyFont="1" applyBorder="1" applyAlignment="1">
      <alignment horizontal="center"/>
    </xf>
    <xf numFmtId="0" fontId="26" fillId="0" borderId="50" xfId="9" applyFont="1" applyBorder="1" applyAlignment="1">
      <alignment horizontal="center"/>
    </xf>
    <xf numFmtId="0" fontId="26" fillId="0" borderId="44" xfId="9" applyFont="1" applyBorder="1" applyAlignment="1">
      <alignment horizontal="center"/>
    </xf>
    <xf numFmtId="0" fontId="26" fillId="0" borderId="38" xfId="9" applyFont="1" applyBorder="1" applyAlignment="1">
      <alignment horizontal="center"/>
    </xf>
    <xf numFmtId="0" fontId="26" fillId="0" borderId="33" xfId="9" applyFont="1" applyBorder="1"/>
    <xf numFmtId="0" fontId="26" fillId="0" borderId="51" xfId="9" applyFont="1" applyBorder="1"/>
    <xf numFmtId="0" fontId="26" fillId="0" borderId="41" xfId="9" applyFont="1" applyBorder="1"/>
    <xf numFmtId="0" fontId="26" fillId="0" borderId="52" xfId="9" applyFont="1" applyBorder="1"/>
    <xf numFmtId="3" fontId="11" fillId="0" borderId="25" xfId="9" applyNumberFormat="1" applyFont="1" applyBorder="1"/>
    <xf numFmtId="3" fontId="11" fillId="0" borderId="6" xfId="9" applyNumberFormat="1" applyFont="1" applyBorder="1"/>
    <xf numFmtId="164" fontId="11" fillId="0" borderId="44" xfId="10" applyFont="1" applyFill="1" applyBorder="1" applyAlignment="1">
      <alignment horizontal="right"/>
    </xf>
    <xf numFmtId="3" fontId="11" fillId="0" borderId="48" xfId="9" applyNumberFormat="1" applyFont="1" applyBorder="1" applyAlignment="1">
      <alignment horizontal="right"/>
    </xf>
    <xf numFmtId="3" fontId="11" fillId="0" borderId="53" xfId="9" applyNumberFormat="1" applyFont="1" applyBorder="1"/>
    <xf numFmtId="0" fontId="26" fillId="0" borderId="0" xfId="9" applyFont="1" applyProtection="1">
      <protection locked="0"/>
    </xf>
    <xf numFmtId="0" fontId="11" fillId="0" borderId="0" xfId="9" applyFont="1" applyProtection="1">
      <protection locked="0"/>
    </xf>
    <xf numFmtId="3" fontId="26" fillId="0" borderId="0" xfId="9" applyNumberFormat="1" applyFont="1" applyProtection="1">
      <protection locked="0"/>
    </xf>
    <xf numFmtId="0" fontId="22" fillId="0" borderId="0" xfId="9" applyFont="1" applyFill="1" applyProtection="1">
      <protection locked="0"/>
    </xf>
    <xf numFmtId="3" fontId="22" fillId="0" borderId="6" xfId="9" applyNumberFormat="1" applyFont="1" applyFill="1" applyBorder="1"/>
    <xf numFmtId="3" fontId="22" fillId="0" borderId="0" xfId="9" applyNumberFormat="1" applyFont="1" applyFill="1"/>
    <xf numFmtId="0" fontId="23" fillId="0" borderId="0" xfId="9" applyFont="1" applyFill="1" applyAlignment="1">
      <alignment horizontal="right"/>
    </xf>
    <xf numFmtId="0" fontId="22" fillId="0" borderId="0" xfId="9" applyFont="1" applyFill="1" applyAlignment="1">
      <alignment horizontal="left"/>
    </xf>
    <xf numFmtId="2" fontId="22" fillId="0" borderId="0" xfId="9" applyNumberFormat="1" applyFont="1" applyFill="1"/>
    <xf numFmtId="0" fontId="22" fillId="0" borderId="0" xfId="9" applyFont="1" applyAlignment="1">
      <alignment horizontal="center" vertical="center"/>
    </xf>
    <xf numFmtId="0" fontId="22" fillId="0" borderId="0" xfId="9" applyFont="1" applyAlignment="1">
      <alignment horizontal="center"/>
    </xf>
    <xf numFmtId="0" fontId="22" fillId="0" borderId="0" xfId="9" applyFont="1" applyAlignment="1" applyProtection="1">
      <alignment horizontal="center"/>
      <protection locked="0"/>
    </xf>
    <xf numFmtId="3" fontId="22" fillId="0" borderId="6" xfId="9" applyNumberFormat="1" applyFont="1" applyBorder="1" applyProtection="1">
      <protection locked="0"/>
    </xf>
    <xf numFmtId="184" fontId="22" fillId="0" borderId="6" xfId="11" applyNumberFormat="1" applyFont="1" applyFill="1" applyBorder="1"/>
    <xf numFmtId="184" fontId="22" fillId="0" borderId="25" xfId="11" applyNumberFormat="1" applyFont="1" applyFill="1" applyBorder="1"/>
    <xf numFmtId="184" fontId="22" fillId="0" borderId="25" xfId="10" applyNumberFormat="1" applyFont="1" applyFill="1" applyBorder="1"/>
    <xf numFmtId="184" fontId="22" fillId="0" borderId="6" xfId="10" applyNumberFormat="1" applyFont="1" applyFill="1" applyBorder="1"/>
    <xf numFmtId="184" fontId="22" fillId="0" borderId="7" xfId="9" applyNumberFormat="1" applyFont="1" applyBorder="1" applyProtection="1">
      <protection locked="0"/>
    </xf>
    <xf numFmtId="184" fontId="22" fillId="0" borderId="6" xfId="9" applyNumberFormat="1" applyFont="1" applyBorder="1" applyProtection="1">
      <protection locked="0"/>
    </xf>
    <xf numFmtId="176" fontId="22" fillId="0" borderId="0" xfId="9" applyNumberFormat="1" applyFont="1" applyProtection="1">
      <protection locked="0"/>
    </xf>
    <xf numFmtId="176" fontId="22" fillId="0" borderId="0" xfId="9" applyNumberFormat="1" applyFont="1"/>
    <xf numFmtId="1" fontId="22" fillId="0" borderId="0" xfId="9" applyNumberFormat="1" applyFont="1"/>
    <xf numFmtId="172" fontId="22" fillId="0" borderId="0" xfId="10" applyNumberFormat="1" applyFont="1" applyFill="1"/>
    <xf numFmtId="174" fontId="22" fillId="0" borderId="0" xfId="9" applyNumberFormat="1" applyFont="1"/>
    <xf numFmtId="174" fontId="22" fillId="0" borderId="0" xfId="9" applyNumberFormat="1" applyFont="1" applyProtection="1">
      <protection locked="0"/>
    </xf>
    <xf numFmtId="172" fontId="22" fillId="0" borderId="36" xfId="10" applyNumberFormat="1" applyFont="1" applyFill="1" applyBorder="1" applyAlignment="1">
      <alignment horizontal="right"/>
    </xf>
    <xf numFmtId="172" fontId="22" fillId="0" borderId="0" xfId="9" applyNumberFormat="1" applyFont="1"/>
    <xf numFmtId="185" fontId="22" fillId="0" borderId="36" xfId="10" applyNumberFormat="1" applyFont="1" applyFill="1" applyBorder="1" applyAlignment="1">
      <alignment horizontal="right"/>
    </xf>
    <xf numFmtId="185" fontId="22" fillId="0" borderId="6" xfId="10" applyNumberFormat="1" applyFont="1" applyFill="1" applyBorder="1" applyAlignment="1">
      <alignment horizontal="right"/>
    </xf>
    <xf numFmtId="185" fontId="22" fillId="0" borderId="0" xfId="10" applyNumberFormat="1" applyFont="1" applyFill="1"/>
    <xf numFmtId="164" fontId="22" fillId="0" borderId="0" xfId="10" applyFont="1" applyFill="1"/>
    <xf numFmtId="2" fontId="27" fillId="0" borderId="0" xfId="9" applyNumberFormat="1" applyFont="1" applyAlignment="1">
      <alignment horizontal="right"/>
    </xf>
    <xf numFmtId="2" fontId="22" fillId="0" borderId="0" xfId="9" applyNumberFormat="1" applyFont="1" applyAlignment="1">
      <alignment horizontal="left" indent="1"/>
    </xf>
    <xf numFmtId="2" fontId="22" fillId="0" borderId="0" xfId="9" applyNumberFormat="1" applyFont="1" applyAlignment="1">
      <alignment horizontal="left"/>
    </xf>
    <xf numFmtId="2" fontId="22" fillId="0" borderId="0" xfId="9" applyNumberFormat="1" applyFont="1" applyAlignment="1">
      <alignment horizontal="left" indent="2"/>
    </xf>
    <xf numFmtId="174" fontId="22" fillId="0" borderId="6" xfId="10" applyNumberFormat="1" applyFont="1" applyFill="1" applyBorder="1" applyAlignment="1">
      <alignment horizontal="right"/>
    </xf>
    <xf numFmtId="174" fontId="22" fillId="0" borderId="6" xfId="10" applyNumberFormat="1" applyFont="1" applyFill="1" applyBorder="1" applyAlignment="1"/>
    <xf numFmtId="2" fontId="22" fillId="0" borderId="0" xfId="9" applyNumberFormat="1" applyFont="1" applyAlignment="1"/>
    <xf numFmtId="0" fontId="22" fillId="0" borderId="0" xfId="9" applyFont="1" applyAlignment="1"/>
    <xf numFmtId="2" fontId="22" fillId="0" borderId="0" xfId="9" applyNumberFormat="1" applyFont="1" applyAlignment="1">
      <alignment horizontal="left" vertical="center"/>
    </xf>
    <xf numFmtId="176" fontId="26" fillId="0" borderId="6" xfId="9" applyNumberFormat="1" applyFont="1" applyBorder="1" applyAlignment="1">
      <alignment horizontal="right"/>
    </xf>
    <xf numFmtId="176" fontId="26" fillId="0" borderId="7" xfId="9" applyNumberFormat="1" applyFont="1" applyBorder="1" applyAlignment="1">
      <alignment horizontal="right"/>
    </xf>
    <xf numFmtId="3" fontId="26" fillId="0" borderId="6" xfId="9" applyNumberFormat="1" applyFont="1" applyBorder="1" applyAlignment="1">
      <alignment horizontal="right"/>
    </xf>
    <xf numFmtId="3" fontId="11" fillId="0" borderId="6" xfId="10" applyNumberFormat="1" applyFont="1" applyFill="1" applyBorder="1" applyAlignment="1">
      <alignment horizontal="right"/>
    </xf>
    <xf numFmtId="1" fontId="26" fillId="0" borderId="6" xfId="9" applyNumberFormat="1" applyFont="1" applyBorder="1" applyAlignment="1">
      <alignment horizontal="right"/>
    </xf>
    <xf numFmtId="1" fontId="26" fillId="0" borderId="6" xfId="9" applyNumberFormat="1" applyFont="1" applyBorder="1" applyAlignment="1">
      <alignment horizontal="right" vertical="center"/>
    </xf>
    <xf numFmtId="1" fontId="26" fillId="0" borderId="7" xfId="9" applyNumberFormat="1" applyFont="1" applyBorder="1" applyAlignment="1">
      <alignment horizontal="right" vertical="center"/>
    </xf>
    <xf numFmtId="3" fontId="26" fillId="0" borderId="6" xfId="9" applyNumberFormat="1" applyFont="1" applyBorder="1" applyAlignment="1">
      <alignment horizontal="right" vertical="center"/>
    </xf>
    <xf numFmtId="3" fontId="26" fillId="0" borderId="7" xfId="9" applyNumberFormat="1" applyFont="1" applyBorder="1" applyAlignment="1">
      <alignment horizontal="right" vertical="center"/>
    </xf>
    <xf numFmtId="3" fontId="11" fillId="0" borderId="6" xfId="9" applyNumberFormat="1" applyFont="1" applyBorder="1" applyAlignment="1">
      <alignment horizontal="right" vertical="center"/>
    </xf>
    <xf numFmtId="2" fontId="26" fillId="0" borderId="0" xfId="9" applyNumberFormat="1" applyFont="1"/>
    <xf numFmtId="2" fontId="26" fillId="0" borderId="0" xfId="9" applyNumberFormat="1" applyFont="1" applyAlignment="1">
      <alignment horizontal="left"/>
    </xf>
    <xf numFmtId="0" fontId="11" fillId="0" borderId="0" xfId="16" applyFont="1" applyFill="1"/>
    <xf numFmtId="0" fontId="26" fillId="0" borderId="0" xfId="27" applyNumberFormat="1" applyFont="1" applyFill="1" applyBorder="1"/>
    <xf numFmtId="0" fontId="11" fillId="0" borderId="0" xfId="16" applyFont="1" applyFill="1" applyAlignment="1">
      <alignment vertical="center"/>
    </xf>
    <xf numFmtId="0" fontId="11" fillId="0" borderId="0" xfId="16" applyFont="1" applyFill="1" applyAlignment="1"/>
    <xf numFmtId="41" fontId="11" fillId="0" borderId="7" xfId="16" applyNumberFormat="1" applyFont="1" applyFill="1" applyBorder="1"/>
    <xf numFmtId="41" fontId="11" fillId="0" borderId="6" xfId="16" applyNumberFormat="1" applyFont="1" applyFill="1" applyBorder="1"/>
    <xf numFmtId="41" fontId="11" fillId="0" borderId="25" xfId="16" applyNumberFormat="1" applyFont="1" applyFill="1" applyBorder="1"/>
    <xf numFmtId="0" fontId="11" fillId="0" borderId="0" xfId="16" applyFont="1" applyFill="1" applyAlignment="1">
      <alignment vertical="top"/>
    </xf>
    <xf numFmtId="41" fontId="11" fillId="0" borderId="7" xfId="16" applyNumberFormat="1" applyFont="1" applyFill="1" applyBorder="1" applyAlignment="1">
      <alignment horizontal="right"/>
    </xf>
    <xf numFmtId="41" fontId="11" fillId="0" borderId="6" xfId="16" applyNumberFormat="1" applyFont="1" applyFill="1" applyBorder="1" applyAlignment="1">
      <alignment horizontal="right"/>
    </xf>
    <xf numFmtId="41" fontId="11" fillId="0" borderId="25" xfId="16" applyNumberFormat="1" applyFont="1" applyFill="1" applyBorder="1" applyAlignment="1">
      <alignment horizontal="right"/>
    </xf>
    <xf numFmtId="0" fontId="11" fillId="0" borderId="0" xfId="16" applyFont="1" applyFill="1" applyAlignment="1">
      <alignment horizontal="center" vertical="center"/>
    </xf>
    <xf numFmtId="0" fontId="22" fillId="0" borderId="0" xfId="16" applyFont="1"/>
    <xf numFmtId="0" fontId="12" fillId="0" borderId="0" xfId="16" applyFont="1" applyFill="1" applyAlignment="1">
      <alignment horizontal="right"/>
    </xf>
    <xf numFmtId="0" fontId="11" fillId="0" borderId="0" xfId="28" applyNumberFormat="1" applyFont="1" applyFill="1" applyBorder="1" applyAlignment="1">
      <alignment horizontal="left"/>
    </xf>
    <xf numFmtId="169" fontId="11" fillId="0" borderId="0" xfId="3" applyNumberFormat="1" applyFont="1" applyFill="1"/>
    <xf numFmtId="41" fontId="11" fillId="0" borderId="0" xfId="16" applyNumberFormat="1" applyFont="1" applyFill="1"/>
    <xf numFmtId="169" fontId="11" fillId="0" borderId="0" xfId="16" applyNumberFormat="1" applyFont="1" applyFill="1"/>
    <xf numFmtId="0" fontId="11" fillId="0" borderId="0" xfId="28" applyNumberFormat="1" applyFont="1" applyFill="1"/>
    <xf numFmtId="0" fontId="11" fillId="0" borderId="0" xfId="28" applyNumberFormat="1" applyFont="1" applyFill="1" applyBorder="1"/>
    <xf numFmtId="0" fontId="11" fillId="0" borderId="6" xfId="16" applyNumberFormat="1" applyFont="1" applyFill="1" applyBorder="1" applyAlignment="1">
      <alignment horizontal="right"/>
    </xf>
    <xf numFmtId="3" fontId="11" fillId="0" borderId="64" xfId="28" applyNumberFormat="1" applyFont="1" applyFill="1" applyBorder="1" applyAlignment="1">
      <alignment horizontal="right"/>
    </xf>
    <xf numFmtId="2" fontId="27" fillId="0" borderId="0" xfId="16" applyNumberFormat="1" applyFont="1" applyFill="1" applyAlignment="1">
      <alignment horizontal="right"/>
    </xf>
    <xf numFmtId="3" fontId="11" fillId="0" borderId="0" xfId="16" applyNumberFormat="1" applyFont="1" applyFill="1"/>
    <xf numFmtId="1" fontId="11" fillId="0" borderId="0" xfId="16" applyNumberFormat="1" applyFont="1" applyFill="1"/>
    <xf numFmtId="0" fontId="11" fillId="0" borderId="0" xfId="29" applyFont="1" applyFill="1" applyBorder="1"/>
    <xf numFmtId="0" fontId="11" fillId="0" borderId="0" xfId="29" applyFont="1" applyFill="1" applyBorder="1" applyAlignment="1">
      <alignment horizontal="right"/>
    </xf>
    <xf numFmtId="0" fontId="11" fillId="0" borderId="0" xfId="16" applyFont="1"/>
    <xf numFmtId="184" fontId="11" fillId="0" borderId="0" xfId="16" applyNumberFormat="1" applyFont="1" applyFill="1"/>
    <xf numFmtId="184" fontId="11" fillId="0" borderId="6" xfId="29" applyNumberFormat="1" applyFont="1" applyFill="1" applyBorder="1" applyAlignment="1">
      <alignment horizontal="right" vertical="center" indent="1"/>
    </xf>
    <xf numFmtId="0" fontId="11" fillId="0" borderId="0" xfId="29" applyFont="1" applyFill="1" applyAlignment="1">
      <alignment horizontal="right"/>
    </xf>
    <xf numFmtId="0" fontId="12" fillId="0" borderId="0" xfId="29" applyFont="1" applyFill="1" applyAlignment="1">
      <alignment horizontal="right"/>
    </xf>
    <xf numFmtId="0" fontId="11" fillId="0" borderId="0" xfId="29" applyFont="1" applyFill="1" applyAlignment="1">
      <alignment horizontal="left"/>
    </xf>
    <xf numFmtId="0" fontId="11" fillId="0" borderId="0" xfId="16" applyFont="1" applyFill="1" applyAlignment="1">
      <alignment horizontal="left" indent="2"/>
    </xf>
    <xf numFmtId="0" fontId="11" fillId="0" borderId="0" xfId="29" applyFont="1" applyFill="1"/>
    <xf numFmtId="184" fontId="11" fillId="0" borderId="0" xfId="16" applyNumberFormat="1" applyFont="1"/>
    <xf numFmtId="4" fontId="11" fillId="0" borderId="0" xfId="16" applyNumberFormat="1" applyFont="1" applyFill="1"/>
    <xf numFmtId="0" fontId="25" fillId="0" borderId="0" xfId="30" applyFont="1" applyFill="1"/>
    <xf numFmtId="0" fontId="28" fillId="0" borderId="0" xfId="31" applyNumberFormat="1" applyFont="1" applyFill="1" applyAlignment="1">
      <alignment horizontal="center" vertical="center"/>
    </xf>
    <xf numFmtId="0" fontId="28" fillId="0" borderId="0" xfId="30" applyFont="1" applyFill="1"/>
    <xf numFmtId="0" fontId="29" fillId="0" borderId="0" xfId="30" applyFont="1" applyFill="1" applyAlignment="1">
      <alignment horizontal="right" vertical="center"/>
    </xf>
    <xf numFmtId="0" fontId="11" fillId="0" borderId="0" xfId="30" applyFont="1" applyFill="1" applyAlignment="1">
      <alignment horizontal="right" vertical="center"/>
    </xf>
    <xf numFmtId="1" fontId="25" fillId="0" borderId="0" xfId="30" applyNumberFormat="1" applyFont="1" applyFill="1" applyAlignment="1"/>
    <xf numFmtId="0" fontId="25" fillId="0" borderId="0" xfId="30" applyFont="1" applyFill="1" applyAlignment="1"/>
    <xf numFmtId="1" fontId="11" fillId="0" borderId="6" xfId="30" applyNumberFormat="1" applyFont="1" applyFill="1" applyBorder="1" applyAlignment="1">
      <alignment horizontal="center" vertical="center"/>
    </xf>
    <xf numFmtId="0" fontId="11" fillId="0" borderId="0" xfId="16" applyNumberFormat="1" applyFont="1" applyFill="1"/>
    <xf numFmtId="0" fontId="12" fillId="0" borderId="0" xfId="31" applyNumberFormat="1" applyFont="1" applyFill="1" applyBorder="1" applyAlignment="1"/>
    <xf numFmtId="0" fontId="12" fillId="0" borderId="0" xfId="31" applyNumberFormat="1" applyFont="1" applyFill="1" applyBorder="1" applyAlignment="1">
      <alignment horizontal="right"/>
    </xf>
    <xf numFmtId="0" fontId="26" fillId="0" borderId="0" xfId="30" applyFont="1" applyFill="1"/>
    <xf numFmtId="0" fontId="30" fillId="0" borderId="0" xfId="31" applyNumberFormat="1" applyFont="1" applyFill="1" applyBorder="1" applyAlignment="1"/>
    <xf numFmtId="0" fontId="30" fillId="0" borderId="0" xfId="31" applyNumberFormat="1" applyFont="1" applyFill="1" applyBorder="1" applyAlignment="1">
      <alignment horizontal="right"/>
    </xf>
    <xf numFmtId="0" fontId="11" fillId="0" borderId="0" xfId="16" applyFont="1" applyFill="1" applyAlignment="1">
      <alignment horizontal="right"/>
    </xf>
    <xf numFmtId="3" fontId="26" fillId="0" borderId="48" xfId="3" applyNumberFormat="1" applyFont="1" applyFill="1" applyBorder="1" applyAlignment="1" applyProtection="1">
      <alignment horizontal="right"/>
    </xf>
    <xf numFmtId="3" fontId="11" fillId="0" borderId="48" xfId="3" quotePrefix="1" applyNumberFormat="1" applyFont="1" applyFill="1" applyBorder="1" applyAlignment="1" applyProtection="1">
      <alignment horizontal="right"/>
    </xf>
    <xf numFmtId="3" fontId="11" fillId="0" borderId="48" xfId="3" applyNumberFormat="1" applyFont="1" applyFill="1" applyBorder="1" applyAlignment="1" applyProtection="1">
      <alignment horizontal="right" vertical="center"/>
    </xf>
    <xf numFmtId="3" fontId="11" fillId="0" borderId="53" xfId="3" applyNumberFormat="1" applyFont="1" applyFill="1" applyBorder="1" applyAlignment="1" applyProtection="1">
      <alignment horizontal="right" vertical="center"/>
    </xf>
    <xf numFmtId="0" fontId="26" fillId="0" borderId="0" xfId="16" applyFont="1" applyFill="1"/>
    <xf numFmtId="1" fontId="31" fillId="0" borderId="0" xfId="16" applyNumberFormat="1" applyFont="1" applyFill="1" applyAlignment="1">
      <alignment horizontal="center" vertical="center"/>
    </xf>
    <xf numFmtId="3" fontId="31" fillId="0" borderId="0" xfId="3" applyNumberFormat="1" applyFont="1" applyFill="1" applyBorder="1" applyAlignment="1" applyProtection="1">
      <alignment horizontal="right"/>
    </xf>
    <xf numFmtId="3" fontId="32" fillId="0" borderId="0" xfId="3" quotePrefix="1" applyNumberFormat="1" applyFont="1" applyFill="1" applyBorder="1" applyAlignment="1" applyProtection="1">
      <alignment horizontal="right"/>
    </xf>
    <xf numFmtId="3" fontId="32" fillId="0" borderId="0" xfId="3" applyNumberFormat="1" applyFont="1" applyFill="1" applyBorder="1" applyAlignment="1" applyProtection="1">
      <alignment horizontal="right" vertical="center"/>
    </xf>
    <xf numFmtId="3" fontId="32" fillId="0" borderId="0" xfId="16" applyNumberFormat="1" applyFont="1" applyFill="1" applyAlignment="1">
      <alignment horizontal="right" vertical="center"/>
    </xf>
    <xf numFmtId="3" fontId="11" fillId="0" borderId="0" xfId="16" applyNumberFormat="1" applyFont="1" applyFill="1" applyAlignment="1">
      <alignment horizontal="center"/>
    </xf>
    <xf numFmtId="0" fontId="22" fillId="0" borderId="0" xfId="16" applyFont="1" applyFill="1"/>
    <xf numFmtId="0" fontId="22" fillId="0" borderId="0" xfId="16" applyFont="1" applyFill="1" applyAlignment="1">
      <alignment horizontal="center"/>
    </xf>
    <xf numFmtId="3" fontId="22" fillId="0" borderId="36" xfId="3" applyNumberFormat="1" applyFont="1" applyFill="1" applyBorder="1" applyAlignment="1" applyProtection="1">
      <alignment horizontal="right"/>
    </xf>
    <xf numFmtId="0" fontId="22" fillId="0" borderId="48" xfId="16" applyFont="1" applyFill="1" applyBorder="1"/>
    <xf numFmtId="3" fontId="22" fillId="0" borderId="48" xfId="3" applyNumberFormat="1" applyFont="1" applyFill="1" applyBorder="1" applyAlignment="1" applyProtection="1">
      <alignment horizontal="right"/>
    </xf>
    <xf numFmtId="43" fontId="22" fillId="0" borderId="36" xfId="3" applyNumberFormat="1" applyFont="1" applyFill="1" applyBorder="1" applyAlignment="1" applyProtection="1">
      <alignment horizontal="center"/>
    </xf>
    <xf numFmtId="176" fontId="22" fillId="0" borderId="48" xfId="3" applyNumberFormat="1" applyFont="1" applyFill="1" applyBorder="1" applyAlignment="1" applyProtection="1">
      <alignment horizontal="right"/>
    </xf>
    <xf numFmtId="43" fontId="22" fillId="0" borderId="36" xfId="3" applyNumberFormat="1" applyFont="1" applyFill="1" applyBorder="1" applyAlignment="1" applyProtection="1">
      <alignment horizontal="right"/>
    </xf>
    <xf numFmtId="10" fontId="22" fillId="0" borderId="48" xfId="14" applyNumberFormat="1" applyFont="1" applyFill="1" applyBorder="1"/>
    <xf numFmtId="3" fontId="22" fillId="0" borderId="48" xfId="14" applyNumberFormat="1" applyFont="1" applyFill="1" applyBorder="1"/>
    <xf numFmtId="165" fontId="22" fillId="0" borderId="48" xfId="3" applyFont="1" applyFill="1" applyBorder="1"/>
    <xf numFmtId="3" fontId="22" fillId="0" borderId="44" xfId="3" applyNumberFormat="1" applyFont="1" applyFill="1" applyBorder="1" applyAlignment="1" applyProtection="1">
      <alignment horizontal="right"/>
    </xf>
    <xf numFmtId="3" fontId="22" fillId="0" borderId="0" xfId="3" applyNumberFormat="1" applyFont="1" applyFill="1" applyBorder="1" applyAlignment="1" applyProtection="1">
      <alignment horizontal="right"/>
    </xf>
    <xf numFmtId="10" fontId="22" fillId="0" borderId="48" xfId="14" applyNumberFormat="1" applyFont="1" applyFill="1" applyBorder="1" applyAlignment="1" applyProtection="1">
      <alignment horizontal="right"/>
    </xf>
    <xf numFmtId="0" fontId="23" fillId="0" borderId="0" xfId="16" applyFont="1" applyFill="1" applyAlignment="1">
      <alignment horizontal="right"/>
    </xf>
    <xf numFmtId="0" fontId="22" fillId="0" borderId="0" xfId="16" applyFont="1" applyFill="1" applyAlignment="1">
      <alignment horizontal="left"/>
    </xf>
    <xf numFmtId="3" fontId="22" fillId="0" borderId="0" xfId="16" applyNumberFormat="1" applyFont="1" applyFill="1"/>
    <xf numFmtId="0" fontId="22" fillId="0" borderId="0" xfId="16" applyFont="1" applyFill="1" applyBorder="1" applyAlignment="1">
      <alignment horizontal="center"/>
    </xf>
    <xf numFmtId="3" fontId="33" fillId="0" borderId="0" xfId="3" applyNumberFormat="1" applyFont="1" applyFill="1" applyBorder="1" applyAlignment="1" applyProtection="1">
      <alignment horizontal="right"/>
    </xf>
    <xf numFmtId="0" fontId="33" fillId="0" borderId="0" xfId="16" applyFont="1" applyFill="1" applyBorder="1"/>
    <xf numFmtId="0" fontId="22" fillId="0" borderId="0" xfId="16" applyFont="1" applyFill="1" applyBorder="1"/>
    <xf numFmtId="0" fontId="22" fillId="0" borderId="0" xfId="16" applyFont="1" applyFill="1" applyAlignment="1">
      <alignment horizontal="right"/>
    </xf>
    <xf numFmtId="43" fontId="33" fillId="0" borderId="0" xfId="3" applyNumberFormat="1" applyFont="1" applyFill="1" applyBorder="1" applyAlignment="1" applyProtection="1">
      <alignment horizontal="center"/>
    </xf>
    <xf numFmtId="43" fontId="33" fillId="0" borderId="0" xfId="3" applyNumberFormat="1" applyFont="1" applyFill="1" applyBorder="1" applyAlignment="1" applyProtection="1">
      <alignment horizontal="right"/>
    </xf>
    <xf numFmtId="10" fontId="33" fillId="0" borderId="0" xfId="14" applyNumberFormat="1" applyFont="1" applyFill="1" applyBorder="1"/>
    <xf numFmtId="3" fontId="33" fillId="0" borderId="0" xfId="14" applyNumberFormat="1" applyFont="1" applyFill="1" applyBorder="1"/>
    <xf numFmtId="165" fontId="33" fillId="0" borderId="0" xfId="3" applyFont="1" applyFill="1" applyBorder="1"/>
    <xf numFmtId="3" fontId="33" fillId="0" borderId="0" xfId="14" applyNumberFormat="1" applyFont="1" applyFill="1" applyBorder="1" applyAlignment="1">
      <alignment vertical="center"/>
    </xf>
    <xf numFmtId="186" fontId="33" fillId="0" borderId="0" xfId="3" applyNumberFormat="1" applyFont="1" applyFill="1" applyBorder="1" applyAlignment="1" applyProtection="1">
      <alignment horizontal="right"/>
    </xf>
    <xf numFmtId="10" fontId="33" fillId="0" borderId="0" xfId="14" applyNumberFormat="1" applyFont="1" applyFill="1" applyBorder="1" applyAlignment="1" applyProtection="1">
      <alignment horizontal="right"/>
    </xf>
    <xf numFmtId="3" fontId="22" fillId="0" borderId="0" xfId="16" applyNumberFormat="1" applyFont="1" applyFill="1" applyBorder="1"/>
    <xf numFmtId="0" fontId="22" fillId="0" borderId="0" xfId="16" applyFont="1" applyFill="1" applyAlignment="1">
      <alignment vertical="center"/>
    </xf>
    <xf numFmtId="0" fontId="22" fillId="0" borderId="0" xfId="16" applyFont="1" applyFill="1" applyAlignment="1">
      <alignment horizontal="center" vertical="center"/>
    </xf>
    <xf numFmtId="169" fontId="22" fillId="0" borderId="7" xfId="3" applyNumberFormat="1" applyFont="1" applyFill="1" applyBorder="1" applyAlignment="1">
      <alignment horizontal="right"/>
    </xf>
    <xf numFmtId="169" fontId="22" fillId="0" borderId="6" xfId="3" applyNumberFormat="1" applyFont="1" applyFill="1" applyBorder="1" applyAlignment="1">
      <alignment horizontal="right"/>
    </xf>
    <xf numFmtId="169" fontId="22" fillId="0" borderId="48" xfId="3" applyNumberFormat="1" applyFont="1" applyFill="1" applyBorder="1" applyAlignment="1" applyProtection="1">
      <alignment horizontal="right"/>
    </xf>
    <xf numFmtId="169" fontId="22" fillId="0" borderId="6" xfId="3" applyNumberFormat="1" applyFont="1" applyFill="1" applyBorder="1" applyAlignment="1" applyProtection="1">
      <alignment horizontal="right" vertical="center"/>
    </xf>
    <xf numFmtId="169" fontId="22" fillId="0" borderId="37" xfId="3" applyNumberFormat="1" applyFont="1" applyFill="1" applyBorder="1" applyAlignment="1">
      <alignment horizontal="right"/>
    </xf>
    <xf numFmtId="169" fontId="22" fillId="0" borderId="37" xfId="3" applyNumberFormat="1" applyFont="1" applyFill="1" applyBorder="1" applyAlignment="1" applyProtection="1">
      <alignment horizontal="right" vertical="center"/>
    </xf>
    <xf numFmtId="169" fontId="22" fillId="0" borderId="31" xfId="3" applyNumberFormat="1" applyFont="1" applyFill="1" applyBorder="1" applyAlignment="1">
      <alignment horizontal="right" vertical="center"/>
    </xf>
    <xf numFmtId="169" fontId="22" fillId="0" borderId="67" xfId="3" applyNumberFormat="1" applyFont="1" applyFill="1" applyBorder="1" applyAlignment="1" applyProtection="1">
      <alignment horizontal="right" vertical="center"/>
    </xf>
    <xf numFmtId="169" fontId="22" fillId="0" borderId="31" xfId="3" applyNumberFormat="1" applyFont="1" applyFill="1" applyBorder="1" applyAlignment="1" applyProtection="1">
      <alignment horizontal="right" vertical="center"/>
    </xf>
    <xf numFmtId="3" fontId="22" fillId="0" borderId="0" xfId="16" applyNumberFormat="1" applyFont="1" applyFill="1" applyAlignment="1">
      <alignment vertical="center"/>
    </xf>
    <xf numFmtId="2" fontId="23" fillId="0" borderId="0" xfId="16" applyNumberFormat="1" applyFont="1" applyFill="1" applyAlignment="1">
      <alignment horizontal="right"/>
    </xf>
    <xf numFmtId="169" fontId="22" fillId="0" borderId="0" xfId="16" applyNumberFormat="1" applyFont="1" applyFill="1"/>
    <xf numFmtId="169" fontId="7" fillId="0" borderId="0" xfId="3" applyNumberFormat="1" applyFont="1" applyFill="1" applyBorder="1" applyAlignment="1">
      <alignment horizontal="right"/>
    </xf>
    <xf numFmtId="169" fontId="7" fillId="0" borderId="0" xfId="3" applyNumberFormat="1" applyFont="1" applyFill="1" applyBorder="1" applyAlignment="1" applyProtection="1">
      <alignment horizontal="right"/>
    </xf>
    <xf numFmtId="169" fontId="7" fillId="0" borderId="0" xfId="3" applyNumberFormat="1" applyFont="1" applyFill="1" applyBorder="1" applyAlignment="1" applyProtection="1">
      <alignment horizontal="right" vertical="center"/>
    </xf>
    <xf numFmtId="169" fontId="7" fillId="0" borderId="0" xfId="3" applyNumberFormat="1" applyFont="1" applyFill="1" applyBorder="1" applyAlignment="1">
      <alignment horizontal="right" vertical="center"/>
    </xf>
    <xf numFmtId="0" fontId="11" fillId="0" borderId="0" xfId="16" applyFont="1" applyFill="1" applyProtection="1"/>
    <xf numFmtId="0" fontId="11" fillId="0" borderId="0" xfId="16" applyFont="1" applyFill="1" applyAlignment="1" applyProtection="1">
      <alignment horizontal="right"/>
    </xf>
    <xf numFmtId="0" fontId="11" fillId="0" borderId="0" xfId="16" applyFont="1" applyFill="1" applyAlignment="1">
      <alignment horizontal="center"/>
    </xf>
    <xf numFmtId="184" fontId="11" fillId="0" borderId="25" xfId="16" applyNumberFormat="1" applyFont="1" applyFill="1" applyBorder="1" applyAlignment="1" applyProtection="1">
      <alignment horizontal="center"/>
    </xf>
    <xf numFmtId="184" fontId="11" fillId="0" borderId="6" xfId="16" applyNumberFormat="1" applyFont="1" applyFill="1" applyBorder="1" applyAlignment="1" applyProtection="1">
      <alignment horizontal="center" vertical="center"/>
    </xf>
    <xf numFmtId="184" fontId="11" fillId="0" borderId="25" xfId="16" applyNumberFormat="1" applyFont="1" applyFill="1" applyBorder="1" applyAlignment="1" applyProtection="1">
      <alignment horizontal="center" vertical="center"/>
    </xf>
    <xf numFmtId="165" fontId="11" fillId="0" borderId="0" xfId="3" applyFont="1" applyFill="1"/>
    <xf numFmtId="184" fontId="11" fillId="0" borderId="7" xfId="16" applyNumberFormat="1" applyFont="1" applyFill="1" applyBorder="1" applyAlignment="1" applyProtection="1">
      <alignment horizontal="center" vertical="center"/>
    </xf>
    <xf numFmtId="184" fontId="22" fillId="0" borderId="6" xfId="16" applyNumberFormat="1" applyFont="1" applyFill="1" applyBorder="1" applyAlignment="1" applyProtection="1">
      <alignment horizontal="center" vertical="center"/>
    </xf>
    <xf numFmtId="184" fontId="22" fillId="0" borderId="25" xfId="16" applyNumberFormat="1" applyFont="1" applyFill="1" applyBorder="1" applyAlignment="1" applyProtection="1">
      <alignment horizontal="center" vertical="center"/>
    </xf>
    <xf numFmtId="0" fontId="14" fillId="0" borderId="0" xfId="16" applyFont="1" applyFill="1"/>
    <xf numFmtId="0" fontId="11" fillId="0" borderId="0" xfId="16" applyFont="1" applyFill="1" applyBorder="1" applyAlignment="1" applyProtection="1">
      <alignment horizontal="left"/>
    </xf>
    <xf numFmtId="0" fontId="11" fillId="0" borderId="0" xfId="31" applyNumberFormat="1" applyFont="1" applyFill="1" applyBorder="1" applyAlignment="1">
      <alignment horizontal="left"/>
    </xf>
    <xf numFmtId="0" fontId="12" fillId="0" borderId="0" xfId="31" applyNumberFormat="1" applyFont="1" applyFill="1" applyBorder="1" applyAlignment="1">
      <alignment vertical="top"/>
    </xf>
    <xf numFmtId="0" fontId="11" fillId="0" borderId="0" xfId="16" applyFont="1" applyFill="1" applyBorder="1" applyAlignment="1" applyProtection="1">
      <alignment vertical="center"/>
      <protection locked="0"/>
    </xf>
    <xf numFmtId="0" fontId="11" fillId="0" borderId="0" xfId="16" applyFont="1" applyFill="1" applyBorder="1" applyAlignment="1" applyProtection="1">
      <alignment vertical="center" wrapText="1"/>
      <protection locked="0"/>
    </xf>
    <xf numFmtId="184" fontId="11" fillId="0" borderId="0" xfId="16" applyNumberFormat="1" applyFont="1" applyFill="1" applyBorder="1" applyAlignment="1" applyProtection="1">
      <alignment horizontal="center"/>
    </xf>
    <xf numFmtId="0" fontId="11" fillId="0" borderId="0" xfId="16" applyFont="1" applyFill="1" applyBorder="1" applyAlignment="1" applyProtection="1">
      <alignment horizontal="left" vertical="center"/>
      <protection locked="0"/>
    </xf>
    <xf numFmtId="0" fontId="11" fillId="0" borderId="0" xfId="16" applyNumberFormat="1" applyFont="1" applyFill="1" applyBorder="1" applyAlignment="1">
      <alignment horizontal="center" vertical="center"/>
    </xf>
    <xf numFmtId="0" fontId="11" fillId="0" borderId="0" xfId="16" applyNumberFormat="1" applyFont="1" applyFill="1" applyBorder="1" applyAlignment="1">
      <alignment vertical="center"/>
    </xf>
    <xf numFmtId="0" fontId="11" fillId="0" borderId="0" xfId="16" applyFont="1" applyFill="1" applyBorder="1" applyAlignment="1">
      <alignment horizontal="right" vertical="center"/>
    </xf>
    <xf numFmtId="188" fontId="11" fillId="0" borderId="0" xfId="16" applyNumberFormat="1" applyFont="1" applyFill="1"/>
    <xf numFmtId="188" fontId="11" fillId="0" borderId="0" xfId="16" applyNumberFormat="1" applyFont="1" applyFill="1" applyAlignment="1">
      <alignment vertical="center"/>
    </xf>
    <xf numFmtId="184" fontId="11" fillId="0" borderId="6" xfId="3" applyNumberFormat="1" applyFont="1" applyFill="1" applyBorder="1" applyAlignment="1" applyProtection="1">
      <alignment horizontal="center" vertical="center"/>
    </xf>
    <xf numFmtId="184" fontId="11" fillId="0" borderId="7" xfId="3" applyNumberFormat="1" applyFont="1" applyFill="1" applyBorder="1" applyAlignment="1" applyProtection="1">
      <alignment horizontal="center" vertical="center"/>
    </xf>
    <xf numFmtId="0" fontId="34" fillId="0" borderId="0" xfId="16" applyFont="1"/>
    <xf numFmtId="0" fontId="16" fillId="0" borderId="0" xfId="16" applyFont="1" applyAlignment="1">
      <alignment horizontal="right"/>
    </xf>
    <xf numFmtId="0" fontId="16" fillId="0" borderId="0" xfId="16" applyFont="1"/>
    <xf numFmtId="0" fontId="11" fillId="0" borderId="0" xfId="16" applyFont="1" applyAlignment="1">
      <alignment vertical="center"/>
    </xf>
    <xf numFmtId="0" fontId="11" fillId="0" borderId="7" xfId="16" applyFont="1" applyBorder="1"/>
    <xf numFmtId="0" fontId="11" fillId="0" borderId="6" xfId="16" applyFont="1" applyBorder="1"/>
    <xf numFmtId="185" fontId="11" fillId="0" borderId="7" xfId="16" applyNumberFormat="1" applyFont="1" applyBorder="1"/>
    <xf numFmtId="185" fontId="11" fillId="0" borderId="6" xfId="16" applyNumberFormat="1" applyFont="1" applyBorder="1"/>
    <xf numFmtId="3" fontId="11" fillId="0" borderId="0" xfId="16" applyNumberFormat="1" applyFont="1"/>
    <xf numFmtId="185" fontId="11" fillId="0" borderId="0" xfId="16" applyNumberFormat="1" applyFont="1"/>
    <xf numFmtId="185" fontId="11" fillId="0" borderId="7" xfId="22" applyNumberFormat="1" applyFont="1" applyFill="1" applyBorder="1" applyAlignment="1" applyProtection="1"/>
    <xf numFmtId="185" fontId="11" fillId="0" borderId="6" xfId="22" applyNumberFormat="1" applyFont="1" applyFill="1" applyBorder="1" applyAlignment="1" applyProtection="1"/>
    <xf numFmtId="176" fontId="11" fillId="0" borderId="0" xfId="16" applyNumberFormat="1" applyFont="1"/>
    <xf numFmtId="167" fontId="11" fillId="0" borderId="7" xfId="22" applyFont="1" applyFill="1" applyBorder="1" applyAlignment="1" applyProtection="1"/>
    <xf numFmtId="167" fontId="11" fillId="0" borderId="6" xfId="22" applyFont="1" applyFill="1" applyBorder="1" applyAlignment="1" applyProtection="1"/>
    <xf numFmtId="185" fontId="11" fillId="0" borderId="37" xfId="22" applyNumberFormat="1" applyFont="1" applyFill="1" applyBorder="1" applyAlignment="1" applyProtection="1">
      <alignment horizontal="right"/>
    </xf>
    <xf numFmtId="185" fontId="11" fillId="0" borderId="36" xfId="22" applyNumberFormat="1" applyFont="1" applyFill="1" applyBorder="1" applyAlignment="1" applyProtection="1">
      <alignment horizontal="right"/>
    </xf>
    <xf numFmtId="2" fontId="11" fillId="0" borderId="0" xfId="16" applyNumberFormat="1" applyFont="1"/>
    <xf numFmtId="167" fontId="11" fillId="0" borderId="37" xfId="22" applyFont="1" applyFill="1" applyBorder="1" applyAlignment="1" applyProtection="1">
      <alignment horizontal="right"/>
    </xf>
    <xf numFmtId="167" fontId="11" fillId="0" borderId="36" xfId="22" applyFont="1" applyFill="1" applyBorder="1" applyAlignment="1" applyProtection="1">
      <alignment horizontal="right"/>
    </xf>
    <xf numFmtId="3" fontId="11" fillId="0" borderId="7" xfId="16" applyNumberFormat="1" applyFont="1" applyBorder="1"/>
    <xf numFmtId="3" fontId="11" fillId="0" borderId="6" xfId="16" applyNumberFormat="1" applyFont="1" applyBorder="1"/>
    <xf numFmtId="185" fontId="11" fillId="0" borderId="37" xfId="22" applyNumberFormat="1" applyFont="1" applyFill="1" applyBorder="1" applyAlignment="1" applyProtection="1"/>
    <xf numFmtId="185" fontId="11" fillId="0" borderId="36" xfId="22" applyNumberFormat="1" applyFont="1" applyFill="1" applyBorder="1" applyAlignment="1" applyProtection="1"/>
    <xf numFmtId="185" fontId="26" fillId="0" borderId="37" xfId="22" applyNumberFormat="1" applyFont="1" applyFill="1" applyBorder="1" applyAlignment="1" applyProtection="1"/>
    <xf numFmtId="185" fontId="26" fillId="0" borderId="36" xfId="22" applyNumberFormat="1" applyFont="1" applyFill="1" applyBorder="1" applyAlignment="1" applyProtection="1"/>
    <xf numFmtId="185" fontId="26" fillId="0" borderId="36" xfId="22" applyNumberFormat="1" applyFont="1" applyFill="1" applyBorder="1" applyAlignment="1" applyProtection="1">
      <alignment horizontal="right"/>
    </xf>
    <xf numFmtId="0" fontId="27" fillId="0" borderId="0" xfId="16" applyFont="1" applyAlignment="1">
      <alignment horizontal="right"/>
    </xf>
    <xf numFmtId="0" fontId="26" fillId="0" borderId="0" xfId="16" applyFont="1"/>
    <xf numFmtId="185" fontId="11" fillId="0" borderId="0" xfId="22" applyNumberFormat="1" applyFont="1" applyFill="1"/>
    <xf numFmtId="0" fontId="17" fillId="0" borderId="0" xfId="16" applyFont="1"/>
    <xf numFmtId="1" fontId="17" fillId="0" borderId="0" xfId="16" applyNumberFormat="1" applyFont="1"/>
    <xf numFmtId="1" fontId="17" fillId="0" borderId="0" xfId="16" applyNumberFormat="1" applyFont="1" applyAlignment="1">
      <alignment horizontal="right"/>
    </xf>
    <xf numFmtId="0" fontId="17" fillId="0" borderId="0" xfId="16" applyFont="1" applyAlignment="1">
      <alignment horizontal="right"/>
    </xf>
    <xf numFmtId="1" fontId="21" fillId="0" borderId="0" xfId="16" applyNumberFormat="1" applyFont="1"/>
    <xf numFmtId="1" fontId="22" fillId="0" borderId="0" xfId="16" applyNumberFormat="1" applyFont="1" applyAlignment="1">
      <alignment vertical="center"/>
    </xf>
    <xf numFmtId="185" fontId="22" fillId="0" borderId="36" xfId="22" applyNumberFormat="1" applyFont="1" applyFill="1" applyBorder="1" applyAlignment="1" applyProtection="1"/>
    <xf numFmtId="185" fontId="22" fillId="0" borderId="37" xfId="22" applyNumberFormat="1" applyFont="1" applyFill="1" applyBorder="1" applyAlignment="1" applyProtection="1">
      <alignment horizontal="right"/>
    </xf>
    <xf numFmtId="1" fontId="22" fillId="0" borderId="0" xfId="16" applyNumberFormat="1" applyFont="1"/>
    <xf numFmtId="185" fontId="22" fillId="0" borderId="37" xfId="22" applyNumberFormat="1" applyFont="1" applyFill="1" applyBorder="1" applyAlignment="1" applyProtection="1"/>
    <xf numFmtId="189" fontId="22" fillId="0" borderId="0" xfId="22" applyNumberFormat="1" applyFont="1"/>
    <xf numFmtId="190" fontId="22" fillId="0" borderId="37" xfId="22" applyNumberFormat="1" applyFont="1" applyFill="1" applyBorder="1" applyAlignment="1" applyProtection="1">
      <alignment horizontal="right"/>
    </xf>
    <xf numFmtId="167" fontId="22" fillId="0" borderId="37" xfId="22" applyFont="1" applyFill="1" applyBorder="1" applyAlignment="1" applyProtection="1">
      <alignment horizontal="right"/>
    </xf>
    <xf numFmtId="37" fontId="23" fillId="0" borderId="0" xfId="16" applyNumberFormat="1" applyFont="1" applyAlignment="1">
      <alignment horizontal="right"/>
    </xf>
    <xf numFmtId="37" fontId="22" fillId="0" borderId="0" xfId="16" applyNumberFormat="1" applyFont="1" applyAlignment="1">
      <alignment horizontal="right"/>
    </xf>
    <xf numFmtId="1" fontId="22" fillId="0" borderId="0" xfId="16" applyNumberFormat="1" applyFont="1" applyAlignment="1">
      <alignment horizontal="left"/>
    </xf>
    <xf numFmtId="184" fontId="22" fillId="0" borderId="0" xfId="16" applyNumberFormat="1" applyFont="1"/>
    <xf numFmtId="190" fontId="22" fillId="0" borderId="0" xfId="16" applyNumberFormat="1" applyFont="1"/>
    <xf numFmtId="1" fontId="11" fillId="0" borderId="0" xfId="16" applyNumberFormat="1" applyFont="1"/>
    <xf numFmtId="1" fontId="34" fillId="0" borderId="0" xfId="16" applyNumberFormat="1" applyFont="1"/>
    <xf numFmtId="1" fontId="16" fillId="0" borderId="0" xfId="16" applyNumberFormat="1" applyFont="1"/>
    <xf numFmtId="1" fontId="16" fillId="0" borderId="0" xfId="16" applyNumberFormat="1" applyFont="1" applyAlignment="1">
      <alignment horizontal="right"/>
    </xf>
    <xf numFmtId="1" fontId="26" fillId="0" borderId="0" xfId="16" applyNumberFormat="1" applyFont="1"/>
    <xf numFmtId="1" fontId="11" fillId="0" borderId="0" xfId="16" applyNumberFormat="1" applyFont="1" applyAlignment="1">
      <alignment vertical="center"/>
    </xf>
    <xf numFmtId="1" fontId="11" fillId="0" borderId="6" xfId="16" applyNumberFormat="1" applyFont="1" applyBorder="1"/>
    <xf numFmtId="185" fontId="11" fillId="0" borderId="48" xfId="22" applyNumberFormat="1" applyFont="1" applyFill="1" applyBorder="1" applyAlignment="1" applyProtection="1"/>
    <xf numFmtId="167" fontId="11" fillId="0" borderId="36" xfId="22" applyFont="1" applyFill="1" applyBorder="1" applyAlignment="1" applyProtection="1"/>
    <xf numFmtId="1" fontId="11" fillId="0" borderId="36" xfId="16" applyNumberFormat="1" applyFont="1" applyBorder="1"/>
    <xf numFmtId="2" fontId="11" fillId="0" borderId="36" xfId="16" applyNumberFormat="1" applyFont="1" applyBorder="1"/>
    <xf numFmtId="2" fontId="26" fillId="0" borderId="36" xfId="16" applyNumberFormat="1" applyFont="1" applyBorder="1"/>
    <xf numFmtId="43" fontId="11" fillId="0" borderId="48" xfId="23" applyFont="1" applyFill="1" applyBorder="1" applyAlignment="1">
      <alignment horizontal="right"/>
    </xf>
    <xf numFmtId="1" fontId="26" fillId="0" borderId="0" xfId="16" applyNumberFormat="1" applyFont="1" applyAlignment="1">
      <alignment horizontal="center"/>
    </xf>
    <xf numFmtId="2" fontId="26" fillId="0" borderId="0" xfId="16" applyNumberFormat="1" applyFont="1"/>
    <xf numFmtId="37" fontId="27" fillId="0" borderId="0" xfId="16" applyNumberFormat="1" applyFont="1" applyAlignment="1">
      <alignment horizontal="right"/>
    </xf>
    <xf numFmtId="1" fontId="31" fillId="0" borderId="0" xfId="16" applyNumberFormat="1" applyFont="1"/>
    <xf numFmtId="37" fontId="26" fillId="0" borderId="0" xfId="16" applyNumberFormat="1" applyFont="1" applyAlignment="1">
      <alignment horizontal="right"/>
    </xf>
    <xf numFmtId="1" fontId="11" fillId="0" borderId="0" xfId="16" applyNumberFormat="1" applyFont="1" applyAlignment="1">
      <alignment horizontal="left"/>
    </xf>
    <xf numFmtId="184" fontId="26" fillId="0" borderId="0" xfId="16" applyNumberFormat="1" applyFont="1"/>
    <xf numFmtId="190" fontId="26" fillId="0" borderId="0" xfId="16" applyNumberFormat="1" applyFont="1"/>
    <xf numFmtId="0" fontId="13" fillId="0" borderId="0" xfId="16" applyFont="1"/>
    <xf numFmtId="0" fontId="35" fillId="0" borderId="0" xfId="16" applyFont="1" applyAlignment="1">
      <alignment horizontal="right"/>
    </xf>
    <xf numFmtId="0" fontId="13" fillId="0" borderId="0" xfId="16" applyFont="1" applyAlignment="1">
      <alignment horizontal="right"/>
    </xf>
    <xf numFmtId="3" fontId="26" fillId="0" borderId="6" xfId="16" applyNumberFormat="1" applyFont="1" applyBorder="1" applyAlignment="1">
      <alignment horizontal="right"/>
    </xf>
    <xf numFmtId="3" fontId="26" fillId="0" borderId="6" xfId="16" applyNumberFormat="1" applyFont="1" applyBorder="1"/>
    <xf numFmtId="3" fontId="11" fillId="0" borderId="6" xfId="22" applyNumberFormat="1" applyFont="1" applyFill="1" applyBorder="1" applyAlignment="1">
      <alignment horizontal="right"/>
    </xf>
    <xf numFmtId="185" fontId="11" fillId="0" borderId="44" xfId="22" applyNumberFormat="1" applyFont="1" applyFill="1" applyBorder="1" applyAlignment="1" applyProtection="1"/>
    <xf numFmtId="0" fontId="14" fillId="0" borderId="0" xfId="16" applyFont="1"/>
    <xf numFmtId="0" fontId="26" fillId="0" borderId="0" xfId="16" applyFont="1" applyAlignment="1">
      <alignment horizontal="left"/>
    </xf>
    <xf numFmtId="37" fontId="26" fillId="0" borderId="0" xfId="16" applyNumberFormat="1" applyFont="1"/>
    <xf numFmtId="0" fontId="26" fillId="0" borderId="0" xfId="16" applyFont="1" applyAlignment="1">
      <alignment horizontal="center"/>
    </xf>
    <xf numFmtId="2" fontId="16" fillId="0" borderId="0" xfId="16" applyNumberFormat="1" applyFont="1"/>
    <xf numFmtId="2" fontId="34" fillId="0" borderId="0" xfId="16" applyNumberFormat="1" applyFont="1" applyAlignment="1">
      <alignment horizontal="right"/>
    </xf>
    <xf numFmtId="2" fontId="11" fillId="0" borderId="0" xfId="16" applyNumberFormat="1" applyFont="1" applyAlignment="1">
      <alignment vertical="center"/>
    </xf>
    <xf numFmtId="2" fontId="11" fillId="0" borderId="0" xfId="16" applyNumberFormat="1" applyFont="1" applyFill="1"/>
    <xf numFmtId="167" fontId="11" fillId="0" borderId="0" xfId="22" applyFont="1" applyFill="1" applyBorder="1"/>
    <xf numFmtId="2" fontId="12" fillId="0" borderId="0" xfId="16" applyNumberFormat="1" applyFont="1" applyAlignment="1">
      <alignment horizontal="right"/>
    </xf>
    <xf numFmtId="37" fontId="26" fillId="0" borderId="0" xfId="16" applyNumberFormat="1" applyFont="1" applyAlignment="1">
      <alignment horizontal="left"/>
    </xf>
    <xf numFmtId="179" fontId="26" fillId="0" borderId="0" xfId="16" applyNumberFormat="1" applyFont="1"/>
    <xf numFmtId="2" fontId="26" fillId="0" borderId="0" xfId="16" quotePrefix="1" applyNumberFormat="1" applyFont="1" applyAlignment="1">
      <alignment horizontal="left"/>
    </xf>
    <xf numFmtId="185" fontId="11" fillId="0" borderId="0" xfId="22" applyNumberFormat="1" applyFont="1" applyFill="1" applyBorder="1"/>
    <xf numFmtId="3" fontId="11" fillId="0" borderId="0" xfId="22" applyNumberFormat="1" applyFont="1" applyFill="1" applyBorder="1"/>
    <xf numFmtId="2" fontId="17" fillId="0" borderId="0" xfId="16" applyNumberFormat="1" applyFont="1"/>
    <xf numFmtId="0" fontId="17" fillId="0" borderId="0" xfId="16" applyFont="1" applyAlignment="1">
      <alignment horizontal="center"/>
    </xf>
    <xf numFmtId="2" fontId="22" fillId="0" borderId="0" xfId="16" applyNumberFormat="1" applyFont="1"/>
    <xf numFmtId="0" fontId="22" fillId="0" borderId="0" xfId="16" applyFont="1" applyAlignment="1">
      <alignment vertical="center"/>
    </xf>
    <xf numFmtId="0" fontId="22" fillId="0" borderId="6" xfId="16" applyFont="1" applyBorder="1"/>
    <xf numFmtId="37" fontId="22" fillId="0" borderId="36" xfId="16" applyNumberFormat="1" applyFont="1" applyBorder="1"/>
    <xf numFmtId="191" fontId="22" fillId="0" borderId="36" xfId="16" applyNumberFormat="1" applyFont="1" applyBorder="1" applyAlignment="1">
      <alignment horizontal="right"/>
    </xf>
    <xf numFmtId="0" fontId="23" fillId="0" borderId="0" xfId="16" applyFont="1" applyAlignment="1">
      <alignment horizontal="right"/>
    </xf>
    <xf numFmtId="0" fontId="22" fillId="0" borderId="0" xfId="16" applyFont="1" applyAlignment="1">
      <alignment horizontal="left" indent="1"/>
    </xf>
    <xf numFmtId="0" fontId="22" fillId="0" borderId="0" xfId="16" applyFont="1" applyAlignment="1">
      <alignment vertical="top" wrapText="1"/>
    </xf>
    <xf numFmtId="3" fontId="22" fillId="0" borderId="0" xfId="22" applyNumberFormat="1" applyFont="1" applyFill="1" applyBorder="1" applyAlignment="1" applyProtection="1"/>
    <xf numFmtId="0" fontId="22" fillId="0" borderId="0" xfId="16" applyFont="1" applyAlignment="1">
      <alignment vertical="top"/>
    </xf>
    <xf numFmtId="193" fontId="22" fillId="0" borderId="0" xfId="16" applyNumberFormat="1" applyFont="1"/>
    <xf numFmtId="3" fontId="22" fillId="0" borderId="0" xfId="16" applyNumberFormat="1" applyFont="1"/>
    <xf numFmtId="194" fontId="22" fillId="0" borderId="0" xfId="16" applyNumberFormat="1" applyFont="1"/>
    <xf numFmtId="1" fontId="22" fillId="0" borderId="0" xfId="16" applyNumberFormat="1" applyFont="1" applyAlignment="1">
      <alignment horizontal="center"/>
    </xf>
    <xf numFmtId="0" fontId="36" fillId="0" borderId="0" xfId="16" applyFont="1"/>
    <xf numFmtId="0" fontId="22" fillId="0" borderId="37" xfId="16" applyFont="1" applyBorder="1"/>
    <xf numFmtId="185" fontId="22" fillId="0" borderId="37" xfId="22" applyNumberFormat="1" applyFont="1" applyFill="1" applyBorder="1" applyAlignment="1" applyProtection="1">
      <alignment horizontal="right" indent="1"/>
    </xf>
    <xf numFmtId="182" fontId="22" fillId="0" borderId="0" xfId="23" applyNumberFormat="1" applyFont="1" applyFill="1"/>
    <xf numFmtId="185" fontId="22" fillId="0" borderId="0" xfId="22" applyNumberFormat="1" applyFont="1" applyFill="1"/>
    <xf numFmtId="0" fontId="22" fillId="0" borderId="0" xfId="16" applyFont="1" applyAlignment="1">
      <alignment horizontal="left"/>
    </xf>
    <xf numFmtId="0" fontId="22" fillId="0" borderId="0" xfId="16" applyFont="1" applyAlignment="1">
      <alignment horizontal="left" indent="2"/>
    </xf>
    <xf numFmtId="185" fontId="22" fillId="0" borderId="0" xfId="16" applyNumberFormat="1" applyFont="1"/>
    <xf numFmtId="185" fontId="22" fillId="0" borderId="0" xfId="22" applyNumberFormat="1" applyFont="1" applyFill="1" applyBorder="1" applyAlignment="1" applyProtection="1">
      <alignment horizontal="right"/>
    </xf>
    <xf numFmtId="0" fontId="16" fillId="0" borderId="0" xfId="15" applyFont="1" applyAlignment="1">
      <alignment horizontal="left" vertical="center"/>
    </xf>
    <xf numFmtId="0" fontId="16" fillId="0" borderId="0" xfId="21" applyFont="1" applyAlignment="1">
      <alignment horizontal="left" vertical="center"/>
    </xf>
    <xf numFmtId="0" fontId="15" fillId="0" borderId="0" xfId="21" applyFont="1"/>
    <xf numFmtId="0" fontId="17" fillId="0" borderId="0" xfId="15" applyFont="1" applyAlignment="1">
      <alignment horizontal="right"/>
    </xf>
    <xf numFmtId="0" fontId="21" fillId="0" borderId="0" xfId="15" applyFont="1" applyAlignment="1">
      <alignment horizontal="right"/>
    </xf>
    <xf numFmtId="0" fontId="22" fillId="0" borderId="0" xfId="0" applyFont="1"/>
    <xf numFmtId="0" fontId="16" fillId="0" borderId="0" xfId="21" applyFont="1"/>
    <xf numFmtId="0" fontId="22" fillId="0" borderId="0" xfId="21" applyFont="1" applyAlignment="1">
      <alignment horizontal="right"/>
    </xf>
    <xf numFmtId="0" fontId="11" fillId="0" borderId="0" xfId="21" applyFont="1" applyBorder="1"/>
    <xf numFmtId="0" fontId="11" fillId="0" borderId="0" xfId="21" applyFont="1" applyBorder="1" applyAlignment="1">
      <alignment horizontal="left"/>
    </xf>
    <xf numFmtId="0" fontId="11" fillId="0" borderId="0" xfId="21" applyFont="1"/>
    <xf numFmtId="0" fontId="11" fillId="0" borderId="0" xfId="21" applyFont="1" applyBorder="1" applyAlignment="1">
      <alignment horizontal="center" vertical="center"/>
    </xf>
    <xf numFmtId="0" fontId="22" fillId="0" borderId="25" xfId="0" applyFont="1" applyBorder="1"/>
    <xf numFmtId="0" fontId="13" fillId="0" borderId="0" xfId="21" applyFont="1" applyBorder="1" applyAlignment="1">
      <alignment horizontal="left" vertical="top" wrapText="1"/>
    </xf>
    <xf numFmtId="184" fontId="22" fillId="0" borderId="25" xfId="21" applyNumberFormat="1" applyFont="1" applyBorder="1" applyAlignment="1">
      <alignment horizontal="right" vertical="center"/>
    </xf>
    <xf numFmtId="184" fontId="22" fillId="0" borderId="25" xfId="0" applyNumberFormat="1" applyFont="1" applyBorder="1" applyAlignment="1">
      <alignment horizontal="right" vertical="center"/>
    </xf>
    <xf numFmtId="184" fontId="22" fillId="0" borderId="6" xfId="0" applyNumberFormat="1" applyFont="1" applyBorder="1" applyAlignment="1">
      <alignment horizontal="right" vertical="center"/>
    </xf>
    <xf numFmtId="0" fontId="11" fillId="0" borderId="0" xfId="21" applyFont="1" applyBorder="1" applyAlignment="1">
      <alignment horizontal="left" vertical="top" wrapText="1"/>
    </xf>
    <xf numFmtId="184" fontId="22" fillId="0" borderId="6" xfId="21" applyNumberFormat="1" applyFont="1" applyBorder="1" applyAlignment="1">
      <alignment horizontal="right" vertical="center"/>
    </xf>
    <xf numFmtId="0" fontId="18" fillId="0" borderId="0" xfId="0" applyFont="1" applyBorder="1"/>
    <xf numFmtId="0" fontId="22" fillId="0" borderId="0" xfId="0" applyFont="1" applyBorder="1" applyAlignment="1">
      <alignment vertical="center" wrapText="1"/>
    </xf>
    <xf numFmtId="0" fontId="22" fillId="0" borderId="0" xfId="0" applyFont="1" applyBorder="1"/>
    <xf numFmtId="0" fontId="11" fillId="0" borderId="0" xfId="21" applyFont="1" applyBorder="1" applyAlignment="1">
      <alignment horizontal="left" vertical="center" wrapText="1"/>
    </xf>
    <xf numFmtId="2" fontId="13" fillId="0" borderId="0" xfId="32" applyNumberFormat="1" applyFont="1"/>
    <xf numFmtId="0" fontId="22" fillId="0" borderId="0" xfId="21" applyFont="1" applyBorder="1" applyAlignment="1">
      <alignment horizontal="left" vertical="center" wrapText="1"/>
    </xf>
    <xf numFmtId="0" fontId="11" fillId="0" borderId="0" xfId="21" applyFont="1" applyAlignment="1">
      <alignment horizontal="right"/>
    </xf>
    <xf numFmtId="0" fontId="38" fillId="0" borderId="0" xfId="21" applyFont="1" applyAlignment="1">
      <alignment horizontal="left" vertical="center"/>
    </xf>
    <xf numFmtId="0" fontId="6" fillId="0" borderId="0" xfId="21" applyFont="1"/>
    <xf numFmtId="0" fontId="39" fillId="0" borderId="0" xfId="15" applyFont="1" applyAlignment="1">
      <alignment horizontal="right"/>
    </xf>
    <xf numFmtId="0" fontId="40" fillId="0" borderId="0" xfId="0" applyFont="1"/>
    <xf numFmtId="0" fontId="38" fillId="0" borderId="0" xfId="15" applyFont="1" applyAlignment="1">
      <alignment horizontal="left" vertical="center"/>
    </xf>
    <xf numFmtId="0" fontId="38" fillId="0" borderId="0" xfId="21" applyFont="1"/>
    <xf numFmtId="0" fontId="38" fillId="0" borderId="0" xfId="21" applyFont="1" applyAlignment="1">
      <alignment horizontal="center"/>
    </xf>
    <xf numFmtId="0" fontId="38" fillId="0" borderId="0" xfId="15" applyFont="1" applyAlignment="1">
      <alignment horizontal="right"/>
    </xf>
    <xf numFmtId="0" fontId="4" fillId="0" borderId="0" xfId="21" applyBorder="1"/>
    <xf numFmtId="0" fontId="4" fillId="0" borderId="0" xfId="21" applyBorder="1" applyAlignment="1">
      <alignment horizontal="left"/>
    </xf>
    <xf numFmtId="0" fontId="41" fillId="0" borderId="0" xfId="21" applyFont="1"/>
    <xf numFmtId="0" fontId="41" fillId="0" borderId="0" xfId="21" applyFont="1" applyBorder="1"/>
    <xf numFmtId="0" fontId="41" fillId="0" borderId="0" xfId="21" applyFont="1" applyAlignment="1">
      <alignment horizontal="right"/>
    </xf>
    <xf numFmtId="0" fontId="40" fillId="0" borderId="0" xfId="21" applyFont="1" applyAlignment="1">
      <alignment horizontal="center" vertical="center" wrapText="1"/>
    </xf>
    <xf numFmtId="0" fontId="40" fillId="0" borderId="0" xfId="0" applyFont="1" applyAlignment="1">
      <alignment horizontal="center" vertical="center"/>
    </xf>
    <xf numFmtId="0" fontId="22" fillId="0" borderId="6" xfId="0" applyFont="1" applyBorder="1"/>
    <xf numFmtId="184" fontId="42" fillId="0" borderId="0" xfId="21" applyNumberFormat="1" applyFont="1" applyAlignment="1">
      <alignment horizontal="right" vertical="center" indent="1"/>
    </xf>
    <xf numFmtId="0" fontId="42" fillId="0" borderId="0" xfId="21" applyFont="1" applyAlignment="1">
      <alignment horizontal="right" vertical="center" indent="1"/>
    </xf>
    <xf numFmtId="184" fontId="43" fillId="0" borderId="0" xfId="24" applyNumberFormat="1" applyFont="1" applyAlignment="1">
      <alignment horizontal="right" indent="3"/>
    </xf>
    <xf numFmtId="184" fontId="42" fillId="0" borderId="0" xfId="0" applyNumberFormat="1" applyFont="1" applyAlignment="1">
      <alignment horizontal="right" vertical="center" indent="1"/>
    </xf>
    <xf numFmtId="0" fontId="4" fillId="0" borderId="0" xfId="21" applyAlignment="1">
      <alignment horizontal="left" vertical="center"/>
    </xf>
    <xf numFmtId="0" fontId="4" fillId="0" borderId="0" xfId="21" applyAlignment="1">
      <alignment horizontal="left" vertical="center" wrapText="1"/>
    </xf>
    <xf numFmtId="0" fontId="44" fillId="0" borderId="0" xfId="21" applyFont="1"/>
    <xf numFmtId="0" fontId="40" fillId="0" borderId="0" xfId="21" applyFont="1"/>
    <xf numFmtId="0" fontId="40" fillId="0" borderId="0" xfId="21" applyFont="1" applyAlignment="1">
      <alignment horizontal="right"/>
    </xf>
    <xf numFmtId="0" fontId="32" fillId="0" borderId="0" xfId="15" applyFont="1"/>
    <xf numFmtId="0" fontId="16" fillId="0" borderId="0" xfId="0" applyFont="1" applyAlignment="1">
      <alignment horizontal="left" vertical="center"/>
    </xf>
    <xf numFmtId="0" fontId="45" fillId="0" borderId="0" xfId="15" applyFont="1" applyAlignment="1">
      <alignment horizontal="left" vertical="center"/>
    </xf>
    <xf numFmtId="0" fontId="46" fillId="0" borderId="0" xfId="15" applyFont="1"/>
    <xf numFmtId="0" fontId="47" fillId="0" borderId="0" xfId="0" applyFont="1"/>
    <xf numFmtId="0" fontId="32" fillId="0" borderId="0" xfId="15" applyFont="1" applyAlignment="1">
      <alignment horizontal="right"/>
    </xf>
    <xf numFmtId="0" fontId="32" fillId="0" borderId="0" xfId="15" applyFont="1" applyAlignment="1">
      <alignment horizontal="justify"/>
    </xf>
    <xf numFmtId="0" fontId="11" fillId="0" borderId="6" xfId="15" applyFont="1" applyBorder="1" applyAlignment="1">
      <alignment vertical="center" wrapText="1"/>
    </xf>
    <xf numFmtId="184" fontId="13" fillId="0" borderId="6" xfId="14" applyNumberFormat="1" applyFont="1" applyFill="1" applyBorder="1" applyAlignment="1" applyProtection="1">
      <alignment horizontal="center"/>
    </xf>
    <xf numFmtId="184" fontId="11" fillId="0" borderId="6" xfId="15" applyNumberFormat="1" applyFont="1" applyBorder="1" applyAlignment="1">
      <alignment horizontal="center"/>
    </xf>
    <xf numFmtId="0" fontId="11" fillId="0" borderId="0" xfId="15" applyFont="1" applyAlignment="1">
      <alignment horizontal="right"/>
    </xf>
    <xf numFmtId="0" fontId="48" fillId="0" borderId="0" xfId="15" applyFont="1" applyBorder="1" applyAlignment="1">
      <alignment vertical="center"/>
    </xf>
    <xf numFmtId="0" fontId="11" fillId="0" borderId="0" xfId="15" applyFont="1"/>
    <xf numFmtId="0" fontId="48" fillId="0" borderId="0" xfId="15" applyFont="1" applyAlignment="1">
      <alignment vertical="center"/>
    </xf>
    <xf numFmtId="1" fontId="47" fillId="0" borderId="0" xfId="0" applyNumberFormat="1" applyFont="1"/>
    <xf numFmtId="184" fontId="47" fillId="0" borderId="0" xfId="0" applyNumberFormat="1" applyFont="1"/>
    <xf numFmtId="0" fontId="4" fillId="0" borderId="0" xfId="15"/>
    <xf numFmtId="0" fontId="6" fillId="0" borderId="0" xfId="15" applyFont="1"/>
    <xf numFmtId="0" fontId="4" fillId="0" borderId="0" xfId="15" applyAlignment="1">
      <alignment horizontal="right"/>
    </xf>
    <xf numFmtId="0" fontId="4" fillId="0" borderId="0" xfId="15" applyAlignment="1">
      <alignment horizontal="justify"/>
    </xf>
    <xf numFmtId="184" fontId="22" fillId="0" borderId="68" xfId="15" applyNumberFormat="1" applyFont="1" applyBorder="1" applyAlignment="1">
      <alignment horizontal="center"/>
    </xf>
    <xf numFmtId="184" fontId="22" fillId="0" borderId="6" xfId="15" applyNumberFormat="1" applyFont="1" applyBorder="1" applyAlignment="1">
      <alignment horizontal="center"/>
    </xf>
    <xf numFmtId="184" fontId="0" fillId="0" borderId="0" xfId="0" applyNumberFormat="1"/>
    <xf numFmtId="0" fontId="42" fillId="0" borderId="0" xfId="15" applyFont="1"/>
    <xf numFmtId="0" fontId="39" fillId="0" borderId="0" xfId="15" applyFont="1" applyAlignment="1">
      <alignment horizontal="left" vertical="center"/>
    </xf>
    <xf numFmtId="0" fontId="49" fillId="0" borderId="0" xfId="15" applyFont="1"/>
    <xf numFmtId="0" fontId="1" fillId="0" borderId="0" xfId="0" applyFont="1"/>
    <xf numFmtId="0" fontId="16" fillId="0" borderId="0" xfId="15" applyFont="1" applyAlignment="1">
      <alignment horizontal="right"/>
    </xf>
    <xf numFmtId="0" fontId="38" fillId="0" borderId="0" xfId="15" applyFont="1"/>
    <xf numFmtId="0" fontId="42" fillId="0" borderId="0" xfId="15" applyFont="1" applyAlignment="1">
      <alignment horizontal="right"/>
    </xf>
    <xf numFmtId="0" fontId="50" fillId="0" borderId="0" xfId="15" applyFont="1" applyAlignment="1">
      <alignment horizontal="right"/>
    </xf>
    <xf numFmtId="184" fontId="1" fillId="0" borderId="0" xfId="0" applyNumberFormat="1" applyFont="1"/>
    <xf numFmtId="0" fontId="22" fillId="0" borderId="0" xfId="15" applyFont="1" applyAlignment="1">
      <alignment horizontal="right"/>
    </xf>
    <xf numFmtId="0" fontId="22" fillId="0" borderId="0" xfId="15" applyFont="1"/>
    <xf numFmtId="0" fontId="22" fillId="0" borderId="0" xfId="15" applyFont="1" applyAlignment="1">
      <alignment horizontal="right" indent="1"/>
    </xf>
    <xf numFmtId="0" fontId="4" fillId="0" borderId="0" xfId="33"/>
    <xf numFmtId="0" fontId="6" fillId="0" borderId="0" xfId="33" applyFont="1"/>
    <xf numFmtId="0" fontId="17" fillId="0" borderId="0" xfId="33" applyFont="1" applyAlignment="1">
      <alignment horizontal="right"/>
    </xf>
    <xf numFmtId="0" fontId="22" fillId="0" borderId="0" xfId="33" applyFont="1" applyAlignment="1">
      <alignment horizontal="right"/>
    </xf>
    <xf numFmtId="164" fontId="10" fillId="0" borderId="6" xfId="11" applyFont="1" applyFill="1" applyBorder="1" applyAlignment="1">
      <alignment horizontal="right"/>
    </xf>
    <xf numFmtId="164" fontId="10" fillId="0" borderId="25" xfId="11" applyFont="1" applyFill="1" applyBorder="1" applyAlignment="1">
      <alignment horizontal="right"/>
    </xf>
    <xf numFmtId="164" fontId="10" fillId="0" borderId="68" xfId="11" applyFont="1" applyFill="1" applyBorder="1" applyAlignment="1">
      <alignment horizontal="right"/>
    </xf>
    <xf numFmtId="0" fontId="11" fillId="0" borderId="0" xfId="33" applyFont="1"/>
    <xf numFmtId="2" fontId="11" fillId="0" borderId="0" xfId="33" applyNumberFormat="1" applyFont="1"/>
    <xf numFmtId="0" fontId="51" fillId="0" borderId="0" xfId="33" applyFont="1"/>
    <xf numFmtId="0" fontId="41" fillId="0" borderId="0" xfId="33" applyFont="1"/>
    <xf numFmtId="0" fontId="38" fillId="0" borderId="0" xfId="15" applyFont="1" applyAlignment="1">
      <alignment horizontal="center" vertical="center"/>
    </xf>
    <xf numFmtId="0" fontId="52" fillId="0" borderId="0" xfId="16" applyFont="1"/>
    <xf numFmtId="0" fontId="52" fillId="0" borderId="0" xfId="16" applyFont="1" applyAlignment="1">
      <alignment horizontal="center"/>
    </xf>
    <xf numFmtId="0" fontId="38" fillId="0" borderId="0" xfId="16" applyFont="1"/>
    <xf numFmtId="0" fontId="11" fillId="0" borderId="0" xfId="16" applyFont="1" applyAlignment="1">
      <alignment horizontal="right"/>
    </xf>
    <xf numFmtId="0" fontId="11" fillId="0" borderId="0" xfId="16" applyFont="1" applyAlignment="1">
      <alignment horizontal="center"/>
    </xf>
    <xf numFmtId="176" fontId="12" fillId="0" borderId="0" xfId="16" applyNumberFormat="1" applyFont="1" applyBorder="1" applyAlignment="1">
      <alignment horizontal="right"/>
    </xf>
    <xf numFmtId="184" fontId="6" fillId="0" borderId="0" xfId="16" applyNumberFormat="1" applyFont="1" applyAlignment="1">
      <alignment horizontal="right"/>
    </xf>
    <xf numFmtId="0" fontId="4" fillId="0" borderId="0" xfId="16"/>
    <xf numFmtId="0" fontId="41" fillId="0" borderId="0" xfId="16" applyFont="1" applyBorder="1" applyAlignment="1">
      <alignment horizontal="right" vertical="center"/>
    </xf>
    <xf numFmtId="0" fontId="4" fillId="0" borderId="0" xfId="16" applyAlignment="1">
      <alignment horizontal="center" vertical="center"/>
    </xf>
    <xf numFmtId="0" fontId="0" fillId="0" borderId="0" xfId="0" applyAlignment="1">
      <alignment horizontal="center" vertical="center"/>
    </xf>
    <xf numFmtId="0" fontId="11" fillId="0" borderId="0" xfId="16" applyFont="1" applyBorder="1"/>
    <xf numFmtId="176" fontId="11" fillId="0" borderId="48" xfId="16" applyNumberFormat="1" applyFont="1" applyBorder="1" applyAlignment="1">
      <alignment horizontal="center"/>
    </xf>
    <xf numFmtId="176" fontId="11" fillId="0" borderId="37" xfId="16" applyNumberFormat="1" applyFont="1" applyBorder="1" applyAlignment="1">
      <alignment horizontal="center"/>
    </xf>
    <xf numFmtId="176" fontId="11" fillId="0" borderId="36" xfId="16" applyNumberFormat="1" applyFont="1" applyBorder="1" applyAlignment="1">
      <alignment horizontal="center"/>
    </xf>
    <xf numFmtId="176" fontId="11" fillId="0" borderId="0" xfId="16" applyNumberFormat="1" applyFont="1" applyBorder="1" applyAlignment="1">
      <alignment horizontal="center"/>
    </xf>
    <xf numFmtId="176" fontId="26" fillId="0" borderId="64" xfId="16" applyNumberFormat="1" applyFont="1" applyBorder="1" applyAlignment="1">
      <alignment horizontal="right"/>
    </xf>
    <xf numFmtId="176" fontId="26" fillId="0" borderId="48" xfId="16" applyNumberFormat="1" applyFont="1" applyBorder="1" applyAlignment="1">
      <alignment horizontal="right"/>
    </xf>
    <xf numFmtId="176" fontId="26" fillId="0" borderId="37" xfId="16" applyNumberFormat="1" applyFont="1" applyBorder="1" applyAlignment="1">
      <alignment horizontal="right"/>
    </xf>
    <xf numFmtId="176" fontId="26" fillId="0" borderId="36" xfId="16" applyNumberFormat="1" applyFont="1" applyBorder="1" applyAlignment="1">
      <alignment horizontal="right"/>
    </xf>
    <xf numFmtId="176" fontId="11" fillId="0" borderId="0" xfId="16" applyNumberFormat="1" applyFont="1" applyBorder="1" applyAlignment="1">
      <alignment horizontal="right"/>
    </xf>
    <xf numFmtId="176" fontId="11" fillId="0" borderId="7" xfId="16" applyNumberFormat="1" applyFont="1" applyBorder="1" applyAlignment="1">
      <alignment horizontal="right"/>
    </xf>
    <xf numFmtId="176" fontId="4" fillId="0" borderId="0" xfId="16" applyNumberFormat="1"/>
    <xf numFmtId="176" fontId="26" fillId="0" borderId="7" xfId="16" applyNumberFormat="1" applyFont="1" applyBorder="1" applyAlignment="1">
      <alignment horizontal="right"/>
    </xf>
    <xf numFmtId="176" fontId="26" fillId="0" borderId="0" xfId="16" applyNumberFormat="1" applyFont="1" applyBorder="1" applyAlignment="1">
      <alignment horizontal="right"/>
    </xf>
    <xf numFmtId="176" fontId="11" fillId="0" borderId="48" xfId="16" applyNumberFormat="1" applyFont="1" applyBorder="1" applyAlignment="1">
      <alignment horizontal="right"/>
    </xf>
    <xf numFmtId="176" fontId="11" fillId="0" borderId="6" xfId="16" applyNumberFormat="1" applyFont="1" applyBorder="1" applyAlignment="1">
      <alignment horizontal="right"/>
    </xf>
    <xf numFmtId="176" fontId="11" fillId="0" borderId="37" xfId="16" applyNumberFormat="1" applyFont="1" applyBorder="1" applyAlignment="1">
      <alignment horizontal="right"/>
    </xf>
    <xf numFmtId="176" fontId="11" fillId="0" borderId="36" xfId="16" applyNumberFormat="1" applyFont="1" applyBorder="1" applyAlignment="1">
      <alignment horizontal="right"/>
    </xf>
    <xf numFmtId="184" fontId="11" fillId="0" borderId="6" xfId="15" applyNumberFormat="1" applyFont="1" applyBorder="1" applyAlignment="1">
      <alignment horizontal="right"/>
    </xf>
    <xf numFmtId="176" fontId="11" fillId="0" borderId="7" xfId="15" applyNumberFormat="1" applyFont="1" applyBorder="1" applyAlignment="1">
      <alignment horizontal="right"/>
    </xf>
    <xf numFmtId="184" fontId="11" fillId="0" borderId="7" xfId="15" applyNumberFormat="1" applyFont="1" applyBorder="1" applyAlignment="1">
      <alignment horizontal="right"/>
    </xf>
    <xf numFmtId="176" fontId="11" fillId="0" borderId="0" xfId="15" applyNumberFormat="1" applyFont="1" applyBorder="1" applyAlignment="1">
      <alignment horizontal="right"/>
    </xf>
    <xf numFmtId="176" fontId="0" fillId="0" borderId="0" xfId="0" applyNumberFormat="1"/>
    <xf numFmtId="0" fontId="51" fillId="0" borderId="0" xfId="16" applyFont="1" applyAlignment="1">
      <alignment horizontal="left"/>
    </xf>
    <xf numFmtId="0" fontId="51" fillId="0" borderId="0" xfId="16" applyFont="1"/>
    <xf numFmtId="176" fontId="51" fillId="0" borderId="0" xfId="16" applyNumberFormat="1" applyFont="1" applyAlignment="1">
      <alignment horizontal="center"/>
    </xf>
    <xf numFmtId="176" fontId="51" fillId="0" borderId="0" xfId="16" applyNumberFormat="1" applyFont="1" applyBorder="1" applyAlignment="1">
      <alignment horizontal="center"/>
    </xf>
    <xf numFmtId="184" fontId="53" fillId="0" borderId="0" xfId="15" applyNumberFormat="1" applyFont="1" applyBorder="1" applyAlignment="1">
      <alignment horizontal="right"/>
    </xf>
    <xf numFmtId="0" fontId="11" fillId="0" borderId="0" xfId="16" applyFont="1" applyAlignment="1">
      <alignment horizontal="left"/>
    </xf>
    <xf numFmtId="0" fontId="11" fillId="0" borderId="0" xfId="16" applyFont="1" applyAlignment="1">
      <alignment horizontal="right" vertical="top"/>
    </xf>
    <xf numFmtId="0" fontId="11" fillId="0" borderId="0" xfId="16" applyFont="1" applyAlignment="1">
      <alignment horizontal="left" vertical="top"/>
    </xf>
    <xf numFmtId="0" fontId="41" fillId="0" borderId="0" xfId="16" applyFont="1" applyAlignment="1">
      <alignment vertical="center"/>
    </xf>
    <xf numFmtId="0" fontId="41" fillId="0" borderId="0" xfId="16" applyFont="1" applyAlignment="1">
      <alignment horizontal="left" vertical="top"/>
    </xf>
    <xf numFmtId="0" fontId="41" fillId="0" borderId="0" xfId="16" applyFont="1" applyAlignment="1">
      <alignment vertical="top" wrapText="1"/>
    </xf>
    <xf numFmtId="0" fontId="41" fillId="0" borderId="0" xfId="16" applyFont="1" applyAlignment="1">
      <alignment vertical="top"/>
    </xf>
    <xf numFmtId="0" fontId="41" fillId="0" borderId="0" xfId="16" applyFont="1"/>
    <xf numFmtId="0" fontId="41" fillId="0" borderId="0" xfId="16" applyFont="1" applyAlignment="1">
      <alignment horizontal="center" vertical="center"/>
    </xf>
    <xf numFmtId="0" fontId="54" fillId="0" borderId="0" xfId="16" applyFont="1"/>
    <xf numFmtId="0" fontId="41" fillId="0" borderId="0" xfId="16" applyFont="1" applyAlignment="1">
      <alignment horizontal="center" vertical="top"/>
    </xf>
    <xf numFmtId="184" fontId="49" fillId="0" borderId="0" xfId="16" applyNumberFormat="1" applyFont="1" applyAlignment="1">
      <alignment horizontal="right"/>
    </xf>
    <xf numFmtId="0" fontId="50" fillId="0" borderId="0" xfId="16" applyFont="1" applyBorder="1" applyAlignment="1">
      <alignment horizontal="right" vertical="center"/>
    </xf>
    <xf numFmtId="0" fontId="55" fillId="0" borderId="0" xfId="16" applyFont="1" applyBorder="1"/>
    <xf numFmtId="0" fontId="22" fillId="0" borderId="0" xfId="16" applyFont="1" applyBorder="1"/>
    <xf numFmtId="176" fontId="22" fillId="0" borderId="36" xfId="16" applyNumberFormat="1" applyFont="1" applyBorder="1" applyAlignment="1">
      <alignment horizontal="center"/>
    </xf>
    <xf numFmtId="176" fontId="22" fillId="0" borderId="48" xfId="16" applyNumberFormat="1" applyFont="1" applyBorder="1" applyAlignment="1">
      <alignment horizontal="right"/>
    </xf>
    <xf numFmtId="176" fontId="22" fillId="0" borderId="37" xfId="16" applyNumberFormat="1" applyFont="1" applyBorder="1" applyAlignment="1">
      <alignment horizontal="right"/>
    </xf>
    <xf numFmtId="176" fontId="22" fillId="0" borderId="36" xfId="16" applyNumberFormat="1" applyFont="1" applyBorder="1" applyAlignment="1">
      <alignment horizontal="right"/>
    </xf>
    <xf numFmtId="176" fontId="22" fillId="0" borderId="68" xfId="16" applyNumberFormat="1" applyFont="1" applyBorder="1" applyAlignment="1">
      <alignment horizontal="right"/>
    </xf>
    <xf numFmtId="176" fontId="22" fillId="0" borderId="6" xfId="16" applyNumberFormat="1" applyFont="1" applyBorder="1" applyAlignment="1">
      <alignment horizontal="right"/>
    </xf>
    <xf numFmtId="176" fontId="22" fillId="0" borderId="0" xfId="16" applyNumberFormat="1" applyFont="1" applyBorder="1" applyAlignment="1">
      <alignment horizontal="right"/>
    </xf>
    <xf numFmtId="49" fontId="22" fillId="0" borderId="0" xfId="16" applyNumberFormat="1" applyFont="1" applyBorder="1"/>
    <xf numFmtId="184" fontId="22" fillId="0" borderId="6" xfId="15" applyNumberFormat="1" applyFont="1" applyBorder="1" applyAlignment="1">
      <alignment horizontal="right"/>
    </xf>
    <xf numFmtId="184" fontId="22" fillId="0" borderId="0" xfId="25" applyNumberFormat="1" applyFont="1" applyFill="1" applyBorder="1" applyAlignment="1">
      <alignment horizontal="right" vertical="top"/>
    </xf>
    <xf numFmtId="176" fontId="22" fillId="0" borderId="6" xfId="15" applyNumberFormat="1" applyFont="1" applyBorder="1" applyAlignment="1">
      <alignment horizontal="right"/>
    </xf>
    <xf numFmtId="176" fontId="22" fillId="0" borderId="0" xfId="15" applyNumberFormat="1" applyFont="1" applyBorder="1" applyAlignment="1">
      <alignment horizontal="right"/>
    </xf>
    <xf numFmtId="0" fontId="22" fillId="0" borderId="0" xfId="16" applyFont="1" applyBorder="1" applyAlignment="1">
      <alignment horizontal="left"/>
    </xf>
    <xf numFmtId="176" fontId="42" fillId="0" borderId="0" xfId="16" applyNumberFormat="1" applyFont="1"/>
    <xf numFmtId="49" fontId="22" fillId="0" borderId="0" xfId="16" applyNumberFormat="1" applyFont="1" applyAlignment="1">
      <alignment horizontal="right" vertical="top"/>
    </xf>
    <xf numFmtId="0" fontId="55" fillId="0" borderId="0" xfId="16" applyFont="1" applyAlignment="1">
      <alignment horizontal="left" vertical="top"/>
    </xf>
    <xf numFmtId="176" fontId="55" fillId="0" borderId="0" xfId="16" applyNumberFormat="1" applyFont="1" applyBorder="1" applyAlignment="1">
      <alignment horizontal="right"/>
    </xf>
    <xf numFmtId="0" fontId="55" fillId="0" borderId="0" xfId="16" applyFont="1" applyAlignment="1">
      <alignment vertical="center"/>
    </xf>
    <xf numFmtId="0" fontId="55" fillId="0" borderId="0" xfId="16" applyFont="1" applyAlignment="1">
      <alignment vertical="top" wrapText="1"/>
    </xf>
    <xf numFmtId="0" fontId="22" fillId="0" borderId="0" xfId="16" applyFont="1" applyAlignment="1">
      <alignment horizontal="left" vertical="top"/>
    </xf>
    <xf numFmtId="0" fontId="22" fillId="0" borderId="0" xfId="16" applyFont="1" applyAlignment="1">
      <alignment horizontal="center" vertical="center"/>
    </xf>
    <xf numFmtId="0" fontId="55" fillId="0" borderId="0" xfId="16" applyFont="1"/>
    <xf numFmtId="0" fontId="55" fillId="0" borderId="0" xfId="16" applyFont="1" applyAlignment="1">
      <alignment vertical="top"/>
    </xf>
    <xf numFmtId="0" fontId="22" fillId="0" borderId="0" xfId="16" applyFont="1" applyAlignment="1">
      <alignment horizontal="center" vertical="top"/>
    </xf>
    <xf numFmtId="0" fontId="22" fillId="0" borderId="0" xfId="16" applyFont="1" applyAlignment="1">
      <alignment horizontal="justify"/>
    </xf>
    <xf numFmtId="0" fontId="55" fillId="0" borderId="0" xfId="16" applyFont="1" applyAlignment="1">
      <alignment horizontal="justify"/>
    </xf>
    <xf numFmtId="0" fontId="55" fillId="0" borderId="0" xfId="16" applyFont="1" applyAlignment="1">
      <alignment vertical="center" wrapText="1"/>
    </xf>
    <xf numFmtId="49" fontId="50" fillId="0" borderId="0" xfId="16" applyNumberFormat="1" applyFont="1" applyAlignment="1">
      <alignment horizontal="right" vertical="top"/>
    </xf>
    <xf numFmtId="0" fontId="42" fillId="0" borderId="0" xfId="16" applyFont="1"/>
    <xf numFmtId="0" fontId="56" fillId="0" borderId="0" xfId="16" applyFont="1"/>
    <xf numFmtId="0" fontId="50" fillId="0" borderId="0" xfId="16" applyFont="1" applyAlignment="1">
      <alignment horizontal="left" vertical="top"/>
    </xf>
    <xf numFmtId="0" fontId="39" fillId="0" borderId="0" xfId="16" applyFont="1" applyAlignment="1">
      <alignment horizontal="right"/>
    </xf>
    <xf numFmtId="0" fontId="39" fillId="0" borderId="0" xfId="16" applyFont="1" applyAlignment="1">
      <alignment horizontal="center"/>
    </xf>
    <xf numFmtId="0" fontId="50" fillId="0" borderId="0" xfId="16" applyFont="1" applyAlignment="1">
      <alignment horizontal="right" vertical="center"/>
    </xf>
    <xf numFmtId="0" fontId="22" fillId="0" borderId="36" xfId="16" applyFont="1" applyBorder="1"/>
    <xf numFmtId="0" fontId="22" fillId="0" borderId="44" xfId="16" applyFont="1" applyBorder="1"/>
    <xf numFmtId="0" fontId="22" fillId="0" borderId="64" xfId="16" applyFont="1" applyBorder="1"/>
    <xf numFmtId="0" fontId="22" fillId="0" borderId="48" xfId="16" applyFont="1" applyBorder="1"/>
    <xf numFmtId="176" fontId="22" fillId="0" borderId="24" xfId="16" applyNumberFormat="1" applyFont="1" applyBorder="1" applyAlignment="1">
      <alignment horizontal="center" vertical="center"/>
    </xf>
    <xf numFmtId="176" fontId="22" fillId="0" borderId="36" xfId="16" applyNumberFormat="1" applyFont="1" applyBorder="1" applyAlignment="1">
      <alignment horizontal="center" vertical="center"/>
    </xf>
    <xf numFmtId="176" fontId="22" fillId="0" borderId="36" xfId="16" applyNumberFormat="1" applyFont="1" applyBorder="1" applyAlignment="1">
      <alignment horizontal="right" vertical="center"/>
    </xf>
    <xf numFmtId="176" fontId="22" fillId="0" borderId="44" xfId="16" applyNumberFormat="1" applyFont="1" applyBorder="1" applyAlignment="1">
      <alignment horizontal="right" vertical="center"/>
    </xf>
    <xf numFmtId="176" fontId="22" fillId="0" borderId="64" xfId="16" applyNumberFormat="1" applyFont="1" applyBorder="1" applyAlignment="1">
      <alignment horizontal="right" vertical="center"/>
    </xf>
    <xf numFmtId="176" fontId="22" fillId="0" borderId="48" xfId="16" applyNumberFormat="1" applyFont="1" applyBorder="1" applyAlignment="1">
      <alignment horizontal="right" vertical="center"/>
    </xf>
    <xf numFmtId="176" fontId="22" fillId="0" borderId="37" xfId="16" applyNumberFormat="1" applyFont="1" applyBorder="1" applyAlignment="1">
      <alignment horizontal="right" vertical="center"/>
    </xf>
    <xf numFmtId="176" fontId="22" fillId="0" borderId="24" xfId="16" applyNumberFormat="1" applyFont="1" applyBorder="1" applyAlignment="1">
      <alignment horizontal="center"/>
    </xf>
    <xf numFmtId="176" fontId="22" fillId="0" borderId="44" xfId="16" applyNumberFormat="1" applyFont="1" applyBorder="1" applyAlignment="1">
      <alignment horizontal="right"/>
    </xf>
    <xf numFmtId="176" fontId="22" fillId="0" borderId="64" xfId="16" applyNumberFormat="1" applyFont="1" applyBorder="1" applyAlignment="1">
      <alignment horizontal="right"/>
    </xf>
    <xf numFmtId="176" fontId="22" fillId="0" borderId="24" xfId="15" applyNumberFormat="1" applyFont="1" applyBorder="1" applyAlignment="1">
      <alignment horizontal="center"/>
    </xf>
    <xf numFmtId="49" fontId="55" fillId="0" borderId="0" xfId="16" applyNumberFormat="1" applyFont="1"/>
    <xf numFmtId="176" fontId="55" fillId="0" borderId="0" xfId="16" applyNumberFormat="1" applyFont="1" applyAlignment="1">
      <alignment horizontal="center"/>
    </xf>
    <xf numFmtId="176" fontId="55" fillId="0" borderId="0" xfId="16" applyNumberFormat="1" applyFont="1"/>
    <xf numFmtId="184" fontId="11" fillId="0" borderId="0" xfId="15" applyNumberFormat="1" applyFont="1" applyBorder="1" applyAlignment="1">
      <alignment horizontal="right"/>
    </xf>
    <xf numFmtId="0" fontId="22" fillId="0" borderId="0" xfId="16" applyFont="1" applyAlignment="1">
      <alignment horizontal="left" vertical="top" wrapText="1"/>
    </xf>
    <xf numFmtId="49" fontId="22" fillId="0" borderId="0" xfId="16" applyNumberFormat="1" applyFont="1"/>
    <xf numFmtId="0" fontId="10" fillId="0" borderId="0" xfId="0" applyFont="1"/>
    <xf numFmtId="0" fontId="49" fillId="0" borderId="0" xfId="16" applyFont="1"/>
    <xf numFmtId="0" fontId="39" fillId="0" borderId="0" xfId="16" applyFont="1"/>
    <xf numFmtId="0" fontId="42" fillId="0" borderId="0" xfId="16" applyFont="1" applyAlignment="1">
      <alignment horizontal="right"/>
    </xf>
    <xf numFmtId="0" fontId="22" fillId="0" borderId="0" xfId="16" applyFont="1" applyAlignment="1">
      <alignment horizontal="right" vertical="center"/>
    </xf>
    <xf numFmtId="0" fontId="42" fillId="0" borderId="0" xfId="16" applyFont="1" applyAlignment="1">
      <alignment horizontal="center" vertical="center"/>
    </xf>
    <xf numFmtId="0" fontId="22" fillId="0" borderId="7" xfId="16" applyFont="1" applyBorder="1" applyAlignment="1">
      <alignment horizontal="right" indent="1"/>
    </xf>
    <xf numFmtId="0" fontId="22" fillId="0" borderId="70" xfId="16" applyFont="1" applyBorder="1" applyAlignment="1">
      <alignment horizontal="right" indent="1"/>
    </xf>
    <xf numFmtId="0" fontId="22" fillId="0" borderId="71" xfId="16" applyFont="1" applyBorder="1" applyAlignment="1">
      <alignment horizontal="right" indent="1"/>
    </xf>
    <xf numFmtId="196" fontId="22" fillId="0" borderId="7" xfId="16" applyNumberFormat="1" applyFont="1" applyBorder="1" applyAlignment="1">
      <alignment horizontal="right"/>
    </xf>
    <xf numFmtId="196" fontId="22" fillId="0" borderId="70" xfId="16" applyNumberFormat="1" applyFont="1" applyBorder="1" applyAlignment="1">
      <alignment horizontal="right"/>
    </xf>
    <xf numFmtId="196" fontId="22" fillId="0" borderId="71" xfId="16" applyNumberFormat="1" applyFont="1" applyBorder="1" applyAlignment="1">
      <alignment horizontal="right"/>
    </xf>
    <xf numFmtId="196" fontId="22" fillId="0" borderId="7" xfId="18" applyNumberFormat="1" applyFont="1" applyFill="1" applyBorder="1" applyAlignment="1">
      <alignment horizontal="right"/>
    </xf>
    <xf numFmtId="196" fontId="22" fillId="0" borderId="70" xfId="18" applyNumberFormat="1" applyFont="1" applyFill="1" applyBorder="1" applyAlignment="1">
      <alignment horizontal="right"/>
    </xf>
    <xf numFmtId="196" fontId="22" fillId="0" borderId="71" xfId="18" applyNumberFormat="1" applyFont="1" applyFill="1" applyBorder="1" applyAlignment="1">
      <alignment horizontal="right"/>
    </xf>
    <xf numFmtId="196" fontId="22" fillId="0" borderId="37" xfId="18" applyNumberFormat="1" applyFont="1" applyFill="1" applyBorder="1" applyAlignment="1">
      <alignment horizontal="right"/>
    </xf>
    <xf numFmtId="196" fontId="22" fillId="0" borderId="72" xfId="18" applyNumberFormat="1" applyFont="1" applyFill="1" applyBorder="1" applyAlignment="1">
      <alignment horizontal="right"/>
    </xf>
    <xf numFmtId="196" fontId="22" fillId="0" borderId="48" xfId="18" applyNumberFormat="1" applyFont="1" applyFill="1" applyBorder="1" applyAlignment="1">
      <alignment horizontal="right"/>
    </xf>
    <xf numFmtId="196" fontId="22" fillId="0" borderId="36" xfId="18" applyNumberFormat="1" applyFont="1" applyFill="1" applyBorder="1" applyAlignment="1">
      <alignment horizontal="right"/>
    </xf>
    <xf numFmtId="196" fontId="0" fillId="0" borderId="0" xfId="0" applyNumberFormat="1"/>
    <xf numFmtId="196" fontId="42" fillId="0" borderId="0" xfId="16" applyNumberFormat="1" applyFont="1"/>
    <xf numFmtId="0" fontId="50" fillId="0" borderId="0" xfId="16" applyFont="1" applyAlignment="1">
      <alignment horizontal="right"/>
    </xf>
    <xf numFmtId="1" fontId="50" fillId="0" borderId="0" xfId="16" applyNumberFormat="1" applyFont="1"/>
    <xf numFmtId="184" fontId="12" fillId="0" borderId="0" xfId="15" applyNumberFormat="1" applyFont="1" applyBorder="1" applyAlignment="1">
      <alignment horizontal="right"/>
    </xf>
    <xf numFmtId="0" fontId="42" fillId="0" borderId="0" xfId="16" applyFont="1" applyAlignment="1">
      <alignment horizontal="left"/>
    </xf>
    <xf numFmtId="0" fontId="50" fillId="0" borderId="0" xfId="16" applyFont="1" applyAlignment="1">
      <alignment horizontal="left" vertical="top" wrapText="1"/>
    </xf>
    <xf numFmtId="0" fontId="42" fillId="0" borderId="0" xfId="16" applyFont="1" applyAlignment="1">
      <alignment horizontal="left" vertical="top" wrapText="1"/>
    </xf>
    <xf numFmtId="0" fontId="50" fillId="0" borderId="0" xfId="16" applyFont="1" applyAlignment="1">
      <alignment horizontal="right" vertical="justify"/>
    </xf>
    <xf numFmtId="0" fontId="17" fillId="0" borderId="0" xfId="15" applyFont="1" applyAlignment="1">
      <alignment horizontal="left" vertical="center"/>
    </xf>
    <xf numFmtId="0" fontId="22" fillId="0" borderId="0" xfId="16" applyFont="1" applyAlignment="1">
      <alignment horizontal="right" vertical="justify"/>
    </xf>
    <xf numFmtId="0" fontId="42" fillId="0" borderId="0" xfId="16" applyFont="1" applyAlignment="1">
      <alignment vertical="center"/>
    </xf>
    <xf numFmtId="0" fontId="57" fillId="0" borderId="0" xfId="16" applyFont="1"/>
    <xf numFmtId="0" fontId="21" fillId="0" borderId="0" xfId="16" applyFont="1" applyBorder="1" applyAlignment="1">
      <alignment horizontal="left" vertical="center"/>
    </xf>
    <xf numFmtId="0" fontId="22" fillId="0" borderId="69" xfId="16" applyFont="1" applyBorder="1" applyAlignment="1">
      <alignment horizontal="left" vertical="center"/>
    </xf>
    <xf numFmtId="0" fontId="22" fillId="0" borderId="70" xfId="16" applyFont="1" applyBorder="1" applyAlignment="1">
      <alignment horizontal="left" vertical="center"/>
    </xf>
    <xf numFmtId="0" fontId="22" fillId="0" borderId="25" xfId="16" applyFont="1" applyBorder="1"/>
    <xf numFmtId="2" fontId="57" fillId="0" borderId="0" xfId="16" applyNumberFormat="1" applyFont="1"/>
    <xf numFmtId="0" fontId="21" fillId="0" borderId="0" xfId="16" applyFont="1" applyBorder="1" applyAlignment="1">
      <alignment horizontal="left"/>
    </xf>
    <xf numFmtId="1" fontId="57" fillId="0" borderId="0" xfId="16" applyNumberFormat="1" applyFont="1"/>
    <xf numFmtId="3" fontId="22" fillId="0" borderId="69" xfId="16" applyNumberFormat="1" applyFont="1" applyBorder="1" applyAlignment="1">
      <alignment horizontal="right"/>
    </xf>
    <xf numFmtId="3" fontId="22" fillId="0" borderId="70" xfId="16" applyNumberFormat="1" applyFont="1" applyBorder="1" applyAlignment="1">
      <alignment horizontal="right"/>
    </xf>
    <xf numFmtId="3" fontId="22" fillId="0" borderId="0" xfId="18" applyNumberFormat="1" applyFont="1" applyFill="1" applyBorder="1" applyAlignment="1">
      <alignment horizontal="right" indent="1"/>
    </xf>
    <xf numFmtId="3" fontId="22" fillId="0" borderId="6" xfId="18" applyNumberFormat="1" applyFont="1" applyFill="1" applyBorder="1" applyAlignment="1">
      <alignment horizontal="right" indent="1"/>
    </xf>
    <xf numFmtId="3" fontId="22" fillId="0" borderId="25" xfId="18" applyNumberFormat="1" applyFont="1" applyFill="1" applyBorder="1" applyAlignment="1">
      <alignment horizontal="right" indent="1"/>
    </xf>
    <xf numFmtId="3" fontId="22" fillId="0" borderId="0" xfId="18" applyNumberFormat="1" applyFont="1" applyFill="1" applyBorder="1" applyAlignment="1">
      <alignment horizontal="right"/>
    </xf>
    <xf numFmtId="3" fontId="22" fillId="0" borderId="6" xfId="18" applyNumberFormat="1" applyFont="1" applyFill="1" applyBorder="1" applyAlignment="1">
      <alignment horizontal="right"/>
    </xf>
    <xf numFmtId="3" fontId="22" fillId="0" borderId="25" xfId="18" applyNumberFormat="1" applyFont="1" applyFill="1" applyBorder="1" applyAlignment="1">
      <alignment horizontal="right"/>
    </xf>
    <xf numFmtId="1" fontId="0" fillId="0" borderId="0" xfId="0" applyNumberFormat="1"/>
    <xf numFmtId="3" fontId="22" fillId="0" borderId="69" xfId="16" applyNumberFormat="1" applyFont="1" applyBorder="1" applyAlignment="1">
      <alignment horizontal="right" vertical="center"/>
    </xf>
    <xf numFmtId="3" fontId="22" fillId="0" borderId="70" xfId="16" applyNumberFormat="1" applyFont="1" applyBorder="1" applyAlignment="1">
      <alignment horizontal="right" vertical="center"/>
    </xf>
    <xf numFmtId="1" fontId="4" fillId="0" borderId="0" xfId="16" applyNumberFormat="1"/>
    <xf numFmtId="1" fontId="42" fillId="0" borderId="0" xfId="16" applyNumberFormat="1" applyFont="1"/>
    <xf numFmtId="0" fontId="22" fillId="0" borderId="23" xfId="16" applyFont="1" applyBorder="1"/>
    <xf numFmtId="0" fontId="22" fillId="0" borderId="74" xfId="16" applyFont="1" applyBorder="1"/>
    <xf numFmtId="196" fontId="4" fillId="0" borderId="0" xfId="16" applyNumberFormat="1"/>
    <xf numFmtId="0" fontId="22" fillId="0" borderId="0" xfId="16" applyFont="1" applyAlignment="1">
      <alignment horizontal="right"/>
    </xf>
    <xf numFmtId="0" fontId="22" fillId="0" borderId="0" xfId="16" applyFont="1" applyAlignment="1">
      <alignment horizontal="left" vertical="center"/>
    </xf>
    <xf numFmtId="2" fontId="50" fillId="0" borderId="0" xfId="16" applyNumberFormat="1" applyFont="1"/>
    <xf numFmtId="2" fontId="42" fillId="0" borderId="0" xfId="16" applyNumberFormat="1" applyFont="1"/>
    <xf numFmtId="0" fontId="50" fillId="0" borderId="0" xfId="16" applyFont="1"/>
    <xf numFmtId="0" fontId="17" fillId="0" borderId="0" xfId="9" applyFont="1"/>
    <xf numFmtId="0" fontId="17" fillId="0" borderId="0" xfId="9" applyFont="1" applyProtection="1">
      <protection locked="0"/>
    </xf>
    <xf numFmtId="0" fontId="17" fillId="0" borderId="0" xfId="9" applyFont="1" applyAlignment="1">
      <alignment horizontal="right"/>
    </xf>
    <xf numFmtId="0" fontId="17" fillId="0" borderId="0" xfId="9" applyFont="1" applyAlignment="1">
      <alignment horizontal="center" vertical="center"/>
    </xf>
    <xf numFmtId="0" fontId="17" fillId="0" borderId="0" xfId="9" applyFont="1" applyAlignment="1">
      <alignment horizontal="left"/>
    </xf>
    <xf numFmtId="0" fontId="16" fillId="0" borderId="0" xfId="9" applyFont="1"/>
    <xf numFmtId="0" fontId="16" fillId="0" borderId="0" xfId="9" applyFont="1" applyAlignment="1">
      <alignment horizontal="right"/>
    </xf>
    <xf numFmtId="0" fontId="17" fillId="0" borderId="0" xfId="9" applyFont="1" applyFill="1"/>
    <xf numFmtId="0" fontId="17" fillId="0" borderId="0" xfId="9" applyFont="1" applyFill="1" applyAlignment="1">
      <alignment horizontal="right"/>
    </xf>
    <xf numFmtId="0" fontId="17" fillId="0" borderId="0" xfId="9" applyFont="1" applyAlignment="1" applyProtection="1">
      <alignment horizontal="right"/>
      <protection locked="0"/>
    </xf>
    <xf numFmtId="0" fontId="17" fillId="0" borderId="0" xfId="9" applyFont="1" applyAlignment="1"/>
    <xf numFmtId="0" fontId="21" fillId="0" borderId="0" xfId="9" applyFont="1"/>
    <xf numFmtId="2" fontId="17" fillId="0" borderId="0" xfId="9" applyNumberFormat="1" applyFont="1"/>
    <xf numFmtId="2" fontId="17" fillId="0" borderId="0" xfId="9" applyNumberFormat="1" applyFont="1" applyAlignment="1">
      <alignment horizontal="right"/>
    </xf>
    <xf numFmtId="2" fontId="17" fillId="0" borderId="0" xfId="9" applyNumberFormat="1" applyFont="1" applyAlignment="1">
      <alignment horizontal="right" vertical="center"/>
    </xf>
    <xf numFmtId="2" fontId="17" fillId="0" borderId="0" xfId="9" applyNumberFormat="1" applyFont="1" applyAlignment="1">
      <alignment vertical="center"/>
    </xf>
    <xf numFmtId="0" fontId="16" fillId="0" borderId="0" xfId="12" applyNumberFormat="1" applyFont="1" applyFill="1" applyAlignment="1"/>
    <xf numFmtId="0" fontId="34" fillId="0" borderId="0" xfId="27" applyNumberFormat="1" applyFont="1" applyFill="1"/>
    <xf numFmtId="0" fontId="16" fillId="0" borderId="0" xfId="16" applyFont="1" applyFill="1"/>
    <xf numFmtId="0" fontId="16" fillId="0" borderId="0" xfId="16" applyFont="1" applyFill="1" applyAlignment="1">
      <alignment horizontal="right"/>
    </xf>
    <xf numFmtId="0" fontId="13" fillId="0" borderId="0" xfId="16" applyFont="1" applyFill="1"/>
    <xf numFmtId="0" fontId="16" fillId="0" borderId="0" xfId="28" applyNumberFormat="1" applyFont="1" applyFill="1"/>
    <xf numFmtId="0" fontId="34" fillId="0" borderId="0" xfId="28" applyNumberFormat="1" applyFont="1" applyFill="1" applyAlignment="1">
      <alignment horizontal="right"/>
    </xf>
    <xf numFmtId="0" fontId="13" fillId="0" borderId="0" xfId="28" applyNumberFormat="1" applyFont="1" applyFill="1"/>
    <xf numFmtId="0" fontId="16" fillId="0" borderId="0" xfId="29" applyFont="1" applyFill="1" applyBorder="1" applyAlignment="1">
      <alignment horizontal="right" vertical="center" wrapText="1"/>
    </xf>
    <xf numFmtId="0" fontId="16" fillId="0" borderId="0" xfId="29" applyFont="1" applyFill="1" applyBorder="1" applyAlignment="1">
      <alignment horizontal="right" vertical="center"/>
    </xf>
    <xf numFmtId="0" fontId="34" fillId="0" borderId="0" xfId="30" applyFont="1" applyFill="1"/>
    <xf numFmtId="0" fontId="34" fillId="0" borderId="0" xfId="31" applyNumberFormat="1" applyFont="1" applyFill="1" applyAlignment="1">
      <alignment horizontal="right" vertical="center"/>
    </xf>
    <xf numFmtId="0" fontId="16" fillId="0" borderId="0" xfId="31" applyNumberFormat="1" applyFont="1" applyFill="1" applyAlignment="1">
      <alignment vertical="center"/>
    </xf>
    <xf numFmtId="0" fontId="16" fillId="0" borderId="0" xfId="12" applyFont="1" applyFill="1"/>
    <xf numFmtId="0" fontId="34" fillId="0" borderId="0" xfId="16" applyFont="1" applyFill="1" applyAlignment="1">
      <alignment horizontal="right"/>
    </xf>
    <xf numFmtId="0" fontId="17" fillId="0" borderId="0" xfId="12" applyFont="1" applyFill="1" applyAlignment="1">
      <alignment horizontal="left" vertical="center"/>
    </xf>
    <xf numFmtId="0" fontId="17" fillId="0" borderId="0" xfId="16" applyFont="1" applyFill="1" applyAlignment="1">
      <alignment horizontal="center"/>
    </xf>
    <xf numFmtId="0" fontId="17" fillId="0" borderId="0" xfId="16" applyFont="1" applyFill="1"/>
    <xf numFmtId="0" fontId="17" fillId="0" borderId="0" xfId="16" applyFont="1" applyFill="1" applyAlignment="1">
      <alignment horizontal="right"/>
    </xf>
    <xf numFmtId="0" fontId="17" fillId="0" borderId="0" xfId="12" applyFont="1" applyFill="1"/>
    <xf numFmtId="0" fontId="17" fillId="0" borderId="0" xfId="16" applyFont="1" applyFill="1" applyAlignment="1">
      <alignment horizontal="right" vertical="center"/>
    </xf>
    <xf numFmtId="0" fontId="21" fillId="0" borderId="0" xfId="16" applyFont="1" applyFill="1"/>
    <xf numFmtId="0" fontId="16" fillId="0" borderId="0" xfId="16" applyFont="1" applyFill="1" applyProtection="1"/>
    <xf numFmtId="0" fontId="16" fillId="0" borderId="0" xfId="16" applyNumberFormat="1" applyFont="1" applyFill="1" applyProtection="1"/>
    <xf numFmtId="0" fontId="16" fillId="0" borderId="0" xfId="16" applyNumberFormat="1" applyFont="1" applyFill="1" applyAlignment="1" applyProtection="1">
      <alignment horizontal="right"/>
    </xf>
    <xf numFmtId="0" fontId="34" fillId="0" borderId="0" xfId="16" applyNumberFormat="1" applyFont="1" applyFill="1" applyAlignment="1">
      <alignment vertical="center"/>
    </xf>
    <xf numFmtId="0" fontId="16" fillId="0" borderId="0" xfId="16" applyNumberFormat="1" applyFont="1" applyFill="1" applyBorder="1" applyAlignment="1">
      <alignment horizontal="right" vertical="center"/>
    </xf>
    <xf numFmtId="0" fontId="16" fillId="0" borderId="0" xfId="16" applyFont="1" applyFill="1" applyAlignment="1">
      <alignment vertical="center"/>
    </xf>
    <xf numFmtId="0" fontId="13" fillId="0" borderId="0" xfId="16" applyFont="1" applyFill="1" applyAlignment="1">
      <alignment vertical="center"/>
    </xf>
    <xf numFmtId="0" fontId="16" fillId="0" borderId="0" xfId="16" applyFont="1" applyFill="1" applyAlignment="1">
      <alignment horizontal="center" vertical="center"/>
    </xf>
    <xf numFmtId="0" fontId="16" fillId="0" borderId="0" xfId="16" applyNumberFormat="1" applyFont="1" applyFill="1" applyAlignment="1">
      <alignment vertical="center"/>
    </xf>
    <xf numFmtId="0" fontId="17" fillId="3" borderId="0" xfId="15" applyFont="1" applyFill="1" applyAlignment="1">
      <alignment horizontal="left" vertical="center"/>
    </xf>
    <xf numFmtId="0" fontId="17" fillId="3" borderId="0" xfId="16" applyFont="1" applyFill="1" applyAlignment="1">
      <alignment horizontal="right"/>
    </xf>
    <xf numFmtId="0" fontId="58" fillId="3" borderId="0" xfId="16" applyFont="1" applyFill="1"/>
    <xf numFmtId="0" fontId="58" fillId="3" borderId="0" xfId="17" applyFont="1" applyFill="1"/>
    <xf numFmtId="0" fontId="21" fillId="3" borderId="0" xfId="16" applyFont="1" applyFill="1"/>
    <xf numFmtId="0" fontId="22" fillId="3" borderId="0" xfId="16" applyFont="1" applyFill="1"/>
    <xf numFmtId="0" fontId="22" fillId="3" borderId="0" xfId="16" applyFont="1" applyFill="1" applyAlignment="1">
      <alignment horizontal="left" indent="4"/>
    </xf>
    <xf numFmtId="0" fontId="22" fillId="3" borderId="0" xfId="17" applyFont="1" applyFill="1"/>
    <xf numFmtId="0" fontId="22" fillId="3" borderId="11" xfId="16" applyFont="1" applyFill="1" applyBorder="1" applyAlignment="1">
      <alignment horizontal="center" vertical="center"/>
    </xf>
    <xf numFmtId="0" fontId="22" fillId="3" borderId="10" xfId="16" applyFont="1" applyFill="1" applyBorder="1" applyAlignment="1">
      <alignment horizontal="center" vertical="center"/>
    </xf>
    <xf numFmtId="0" fontId="22" fillId="3" borderId="9" xfId="16" applyFont="1" applyFill="1" applyBorder="1" applyAlignment="1">
      <alignment horizontal="center" vertical="center"/>
    </xf>
    <xf numFmtId="0" fontId="22" fillId="3" borderId="8" xfId="16" applyFont="1" applyFill="1" applyBorder="1" applyAlignment="1">
      <alignment horizontal="center"/>
    </xf>
    <xf numFmtId="0" fontId="22" fillId="3" borderId="21" xfId="16" applyFont="1" applyFill="1" applyBorder="1" applyAlignment="1">
      <alignment horizontal="center"/>
    </xf>
    <xf numFmtId="0" fontId="22" fillId="3" borderId="6" xfId="16" applyFont="1" applyFill="1" applyBorder="1"/>
    <xf numFmtId="0" fontId="22" fillId="3" borderId="25" xfId="16" applyFont="1" applyFill="1" applyBorder="1"/>
    <xf numFmtId="0" fontId="22" fillId="3" borderId="75" xfId="16" applyFont="1" applyFill="1" applyBorder="1"/>
    <xf numFmtId="196" fontId="22" fillId="3" borderId="21" xfId="18" applyNumberFormat="1" applyFont="1" applyFill="1" applyBorder="1" applyAlignment="1">
      <alignment vertical="center"/>
    </xf>
    <xf numFmtId="196" fontId="22" fillId="3" borderId="6" xfId="18" applyNumberFormat="1" applyFont="1" applyFill="1" applyBorder="1" applyAlignment="1">
      <alignment vertical="center"/>
    </xf>
    <xf numFmtId="196" fontId="22" fillId="3" borderId="25" xfId="18" applyNumberFormat="1" applyFont="1" applyFill="1" applyBorder="1" applyAlignment="1">
      <alignment vertical="center"/>
    </xf>
    <xf numFmtId="172" fontId="22" fillId="3" borderId="5" xfId="19" applyNumberFormat="1" applyFont="1" applyFill="1" applyBorder="1" applyAlignment="1">
      <alignment vertical="center"/>
    </xf>
    <xf numFmtId="0" fontId="22" fillId="3" borderId="8" xfId="16" applyFont="1" applyFill="1" applyBorder="1" applyAlignment="1">
      <alignment horizontal="left" vertical="center" indent="1"/>
    </xf>
    <xf numFmtId="196" fontId="22" fillId="3" borderId="0" xfId="16" applyNumberFormat="1" applyFont="1" applyFill="1"/>
    <xf numFmtId="172" fontId="22" fillId="3" borderId="6" xfId="19" applyNumberFormat="1" applyFont="1" applyFill="1" applyBorder="1" applyAlignment="1">
      <alignment vertical="center"/>
    </xf>
    <xf numFmtId="172" fontId="11" fillId="3" borderId="6" xfId="19" applyNumberFormat="1" applyFont="1" applyFill="1" applyBorder="1" applyAlignment="1">
      <alignment vertical="center"/>
    </xf>
    <xf numFmtId="172" fontId="11" fillId="3" borderId="25" xfId="19" applyNumberFormat="1" applyFont="1" applyFill="1" applyBorder="1" applyAlignment="1">
      <alignment vertical="center"/>
    </xf>
    <xf numFmtId="172" fontId="11" fillId="3" borderId="5" xfId="19" applyNumberFormat="1" applyFont="1" applyFill="1" applyBorder="1" applyAlignment="1">
      <alignment vertical="center"/>
    </xf>
    <xf numFmtId="0" fontId="22" fillId="3" borderId="8" xfId="16" applyFont="1" applyFill="1" applyBorder="1"/>
    <xf numFmtId="0" fontId="22" fillId="3" borderId="6" xfId="17" applyFont="1" applyFill="1" applyBorder="1" applyAlignment="1">
      <alignment vertical="center"/>
    </xf>
    <xf numFmtId="0" fontId="22" fillId="3" borderId="17" xfId="17" applyFont="1" applyFill="1" applyBorder="1" applyAlignment="1">
      <alignment vertical="center"/>
    </xf>
    <xf numFmtId="176" fontId="22" fillId="3" borderId="21" xfId="18" applyNumberFormat="1" applyFont="1" applyFill="1" applyBorder="1" applyAlignment="1" applyProtection="1">
      <alignment vertical="center"/>
    </xf>
    <xf numFmtId="176" fontId="22" fillId="3" borderId="6" xfId="16" applyNumberFormat="1" applyFont="1" applyFill="1" applyBorder="1" applyAlignment="1">
      <alignment vertical="center"/>
    </xf>
    <xf numFmtId="176" fontId="22" fillId="3" borderId="25" xfId="16" applyNumberFormat="1" applyFont="1" applyFill="1" applyBorder="1" applyAlignment="1">
      <alignment vertical="center"/>
    </xf>
    <xf numFmtId="176" fontId="22" fillId="3" borderId="5" xfId="16" applyNumberFormat="1" applyFont="1" applyFill="1" applyBorder="1" applyAlignment="1">
      <alignment vertical="center"/>
    </xf>
    <xf numFmtId="176" fontId="11" fillId="3" borderId="21" xfId="16" applyNumberFormat="1" applyFont="1" applyFill="1" applyBorder="1" applyAlignment="1">
      <alignment vertical="center"/>
    </xf>
    <xf numFmtId="176" fontId="11" fillId="3" borderId="6" xfId="16" applyNumberFormat="1" applyFont="1" applyFill="1" applyBorder="1" applyAlignment="1">
      <alignment vertical="center"/>
    </xf>
    <xf numFmtId="176" fontId="11" fillId="3" borderId="25" xfId="16" applyNumberFormat="1" applyFont="1" applyFill="1" applyBorder="1" applyAlignment="1">
      <alignment vertical="center"/>
    </xf>
    <xf numFmtId="176" fontId="11" fillId="3" borderId="5" xfId="16" applyNumberFormat="1" applyFont="1" applyFill="1" applyBorder="1" applyAlignment="1">
      <alignment vertical="center"/>
    </xf>
    <xf numFmtId="176" fontId="22" fillId="3" borderId="21" xfId="16" applyNumberFormat="1" applyFont="1" applyFill="1" applyBorder="1" applyAlignment="1">
      <alignment vertical="center"/>
    </xf>
    <xf numFmtId="176" fontId="22" fillId="3" borderId="6" xfId="16" applyNumberFormat="1" applyFont="1" applyFill="1" applyBorder="1" applyAlignment="1">
      <alignment horizontal="right" vertical="center"/>
    </xf>
    <xf numFmtId="176" fontId="22" fillId="3" borderId="25" xfId="16" applyNumberFormat="1" applyFont="1" applyFill="1" applyBorder="1" applyAlignment="1">
      <alignment horizontal="right" vertical="center"/>
    </xf>
    <xf numFmtId="176" fontId="22" fillId="3" borderId="5" xfId="16" applyNumberFormat="1" applyFont="1" applyFill="1" applyBorder="1" applyAlignment="1">
      <alignment horizontal="right" vertical="center"/>
    </xf>
    <xf numFmtId="176" fontId="22" fillId="3" borderId="21" xfId="16" applyNumberFormat="1" applyFont="1" applyFill="1" applyBorder="1" applyAlignment="1">
      <alignment horizontal="right" vertical="center"/>
    </xf>
    <xf numFmtId="176" fontId="11" fillId="3" borderId="25" xfId="16" applyNumberFormat="1" applyFont="1" applyFill="1" applyBorder="1" applyAlignment="1">
      <alignment horizontal="right" vertical="center"/>
    </xf>
    <xf numFmtId="0" fontId="22" fillId="3" borderId="21" xfId="16" applyFont="1" applyFill="1" applyBorder="1" applyAlignment="1">
      <alignment vertical="center"/>
    </xf>
    <xf numFmtId="0" fontId="22" fillId="3" borderId="6" xfId="16" applyFont="1" applyFill="1" applyBorder="1" applyAlignment="1">
      <alignment vertical="center"/>
    </xf>
    <xf numFmtId="0" fontId="22" fillId="3" borderId="25" xfId="16" applyFont="1" applyFill="1" applyBorder="1" applyAlignment="1">
      <alignment vertical="center"/>
    </xf>
    <xf numFmtId="0" fontId="22" fillId="3" borderId="25" xfId="16" applyFont="1" applyFill="1" applyBorder="1" applyAlignment="1">
      <alignment horizontal="right" vertical="center"/>
    </xf>
    <xf numFmtId="0" fontId="22" fillId="3" borderId="5" xfId="16" applyFont="1" applyFill="1" applyBorder="1" applyAlignment="1">
      <alignment vertical="center"/>
    </xf>
    <xf numFmtId="0" fontId="22" fillId="3" borderId="5" xfId="16" applyFont="1" applyFill="1" applyBorder="1" applyAlignment="1">
      <alignment horizontal="right" vertical="center"/>
    </xf>
    <xf numFmtId="0" fontId="22" fillId="3" borderId="4" xfId="16" applyFont="1" applyFill="1" applyBorder="1"/>
    <xf numFmtId="0" fontId="22" fillId="3" borderId="22" xfId="16" applyFont="1" applyFill="1" applyBorder="1"/>
    <xf numFmtId="0" fontId="22" fillId="3" borderId="2" xfId="16" applyFont="1" applyFill="1" applyBorder="1"/>
    <xf numFmtId="0" fontId="22" fillId="3" borderId="27" xfId="16" applyFont="1" applyFill="1" applyBorder="1"/>
    <xf numFmtId="0" fontId="22" fillId="3" borderId="1" xfId="16" applyFont="1" applyFill="1" applyBorder="1"/>
    <xf numFmtId="0" fontId="22" fillId="3" borderId="0" xfId="16" applyFont="1" applyFill="1" applyAlignment="1">
      <alignment vertical="center"/>
    </xf>
    <xf numFmtId="0" fontId="22" fillId="3" borderId="23" xfId="16" applyFont="1" applyFill="1" applyBorder="1" applyAlignment="1">
      <alignment vertical="center"/>
    </xf>
    <xf numFmtId="0" fontId="22" fillId="3" borderId="0" xfId="17" applyFont="1" applyFill="1" applyAlignment="1">
      <alignment vertical="center"/>
    </xf>
    <xf numFmtId="0" fontId="26" fillId="3" borderId="23" xfId="16" applyFont="1" applyFill="1" applyBorder="1" applyAlignment="1">
      <alignment vertical="center"/>
    </xf>
    <xf numFmtId="0" fontId="26" fillId="3" borderId="23" xfId="16" applyFont="1" applyFill="1" applyBorder="1" applyAlignment="1">
      <alignment horizontal="right" vertical="center"/>
    </xf>
    <xf numFmtId="0" fontId="22" fillId="3" borderId="0" xfId="17" applyFont="1" applyFill="1" applyAlignment="1">
      <alignment horizontal="right"/>
    </xf>
    <xf numFmtId="0" fontId="22" fillId="3" borderId="0" xfId="17" applyFont="1" applyFill="1" applyAlignment="1">
      <alignment horizontal="left" vertical="center"/>
    </xf>
    <xf numFmtId="0" fontId="22" fillId="3" borderId="0" xfId="17" applyFont="1" applyFill="1" applyAlignment="1">
      <alignment horizontal="right" vertical="top"/>
    </xf>
    <xf numFmtId="0" fontId="22" fillId="3" borderId="0" xfId="17" applyFont="1" applyFill="1" applyAlignment="1">
      <alignment horizontal="right" vertical="center"/>
    </xf>
    <xf numFmtId="184" fontId="22" fillId="3" borderId="0" xfId="16" applyNumberFormat="1" applyFont="1" applyFill="1"/>
    <xf numFmtId="176" fontId="22" fillId="3" borderId="0" xfId="16" applyNumberFormat="1" applyFont="1" applyFill="1"/>
    <xf numFmtId="196" fontId="22" fillId="3" borderId="0" xfId="20" applyNumberFormat="1" applyFont="1" applyFill="1"/>
    <xf numFmtId="0" fontId="22" fillId="3" borderId="0" xfId="20" applyFont="1" applyFill="1"/>
    <xf numFmtId="0" fontId="16" fillId="3" borderId="0" xfId="15" applyFont="1" applyFill="1" applyAlignment="1">
      <alignment horizontal="left" vertical="center"/>
    </xf>
    <xf numFmtId="0" fontId="15" fillId="3" borderId="0" xfId="17" applyFont="1" applyFill="1"/>
    <xf numFmtId="0" fontId="16" fillId="3" borderId="0" xfId="16" applyFont="1" applyFill="1" applyAlignment="1">
      <alignment horizontal="right"/>
    </xf>
    <xf numFmtId="0" fontId="11" fillId="3" borderId="0" xfId="17" applyFont="1" applyFill="1"/>
    <xf numFmtId="0" fontId="11" fillId="3" borderId="76" xfId="16" applyFont="1" applyFill="1" applyBorder="1" applyAlignment="1">
      <alignment horizontal="center" vertical="center" wrapText="1"/>
    </xf>
    <xf numFmtId="0" fontId="11" fillId="3" borderId="77" xfId="16" applyFont="1" applyFill="1" applyBorder="1" applyAlignment="1">
      <alignment horizontal="center" vertical="center" wrapText="1"/>
    </xf>
    <xf numFmtId="0" fontId="11" fillId="3" borderId="78" xfId="16" applyFont="1" applyFill="1" applyBorder="1" applyAlignment="1">
      <alignment horizontal="center" vertical="center" wrapText="1"/>
    </xf>
    <xf numFmtId="0" fontId="11" fillId="3" borderId="10" xfId="15" applyFont="1" applyFill="1" applyBorder="1" applyAlignment="1">
      <alignment horizontal="center" vertical="center" wrapText="1"/>
    </xf>
    <xf numFmtId="0" fontId="11" fillId="3" borderId="78" xfId="15" applyFont="1" applyFill="1" applyBorder="1" applyAlignment="1">
      <alignment horizontal="center" vertical="center" wrapText="1"/>
    </xf>
    <xf numFmtId="0" fontId="11" fillId="3" borderId="9" xfId="15" applyFont="1" applyFill="1" applyBorder="1" applyAlignment="1">
      <alignment horizontal="center" vertical="center" wrapText="1"/>
    </xf>
    <xf numFmtId="0" fontId="11" fillId="3" borderId="0" xfId="17" applyFont="1" applyFill="1" applyAlignment="1">
      <alignment vertical="center"/>
    </xf>
    <xf numFmtId="0" fontId="11" fillId="3" borderId="44" xfId="16" applyFont="1" applyFill="1" applyBorder="1" applyAlignment="1">
      <alignment vertical="center"/>
    </xf>
    <xf numFmtId="0" fontId="11" fillId="3" borderId="25" xfId="16" applyFont="1" applyFill="1" applyBorder="1" applyAlignment="1">
      <alignment vertical="center"/>
    </xf>
    <xf numFmtId="0" fontId="11" fillId="3" borderId="37" xfId="16" applyFont="1" applyFill="1" applyBorder="1" applyAlignment="1">
      <alignment horizontal="center" vertical="center"/>
    </xf>
    <xf numFmtId="0" fontId="11" fillId="3" borderId="44" xfId="16" applyFont="1" applyFill="1" applyBorder="1" applyAlignment="1">
      <alignment horizontal="center" vertical="center"/>
    </xf>
    <xf numFmtId="0" fontId="11" fillId="3" borderId="79" xfId="16" applyFont="1" applyFill="1" applyBorder="1" applyAlignment="1">
      <alignment horizontal="center" vertical="center"/>
    </xf>
    <xf numFmtId="184" fontId="11" fillId="3" borderId="0" xfId="16" applyNumberFormat="1" applyFont="1" applyFill="1" applyAlignment="1">
      <alignment horizontal="center" vertical="center"/>
    </xf>
    <xf numFmtId="184" fontId="11" fillId="3" borderId="44" xfId="16" applyNumberFormat="1" applyFont="1" applyFill="1" applyBorder="1" applyAlignment="1">
      <alignment horizontal="center" vertical="center"/>
    </xf>
    <xf numFmtId="184" fontId="11" fillId="3" borderId="25" xfId="16" applyNumberFormat="1" applyFont="1" applyFill="1" applyBorder="1" applyAlignment="1">
      <alignment horizontal="center" vertical="center"/>
    </xf>
    <xf numFmtId="184" fontId="11" fillId="3" borderId="5" xfId="16" applyNumberFormat="1" applyFont="1" applyFill="1" applyBorder="1" applyAlignment="1">
      <alignment horizontal="center" vertical="center"/>
    </xf>
    <xf numFmtId="184" fontId="11" fillId="3" borderId="37" xfId="16" applyNumberFormat="1" applyFont="1" applyFill="1" applyBorder="1" applyAlignment="1">
      <alignment horizontal="center" vertical="center"/>
    </xf>
    <xf numFmtId="184" fontId="11" fillId="3" borderId="80" xfId="16" applyNumberFormat="1" applyFont="1" applyFill="1" applyBorder="1" applyAlignment="1">
      <alignment horizontal="center" vertical="center"/>
    </xf>
    <xf numFmtId="0" fontId="11" fillId="3" borderId="81" xfId="16" applyFont="1" applyFill="1" applyBorder="1" applyAlignment="1">
      <alignment horizontal="center" vertical="center"/>
    </xf>
    <xf numFmtId="184" fontId="11" fillId="3" borderId="27" xfId="16" applyNumberFormat="1" applyFont="1" applyFill="1" applyBorder="1" applyAlignment="1">
      <alignment horizontal="center" vertical="center"/>
    </xf>
    <xf numFmtId="184" fontId="11" fillId="3" borderId="1" xfId="16" applyNumberFormat="1" applyFont="1" applyFill="1" applyBorder="1" applyAlignment="1">
      <alignment horizontal="center" vertical="center"/>
    </xf>
    <xf numFmtId="169" fontId="13" fillId="3" borderId="19" xfId="3" applyNumberFormat="1" applyFont="1" applyFill="1" applyBorder="1" applyAlignment="1" applyProtection="1">
      <alignment horizontal="left" vertical="center"/>
    </xf>
    <xf numFmtId="196" fontId="13" fillId="3" borderId="80" xfId="18" applyNumberFormat="1" applyFont="1" applyFill="1" applyBorder="1" applyAlignment="1">
      <alignment horizontal="center" vertical="center"/>
    </xf>
    <xf numFmtId="3" fontId="13" fillId="3" borderId="27" xfId="16" applyNumberFormat="1" applyFont="1" applyFill="1" applyBorder="1" applyAlignment="1">
      <alignment horizontal="center" vertical="center"/>
    </xf>
    <xf numFmtId="3" fontId="13" fillId="3" borderId="10" xfId="16" applyNumberFormat="1" applyFont="1" applyFill="1" applyBorder="1" applyAlignment="1">
      <alignment horizontal="center" vertical="center"/>
    </xf>
    <xf numFmtId="3" fontId="13" fillId="3" borderId="78" xfId="16" applyNumberFormat="1" applyFont="1" applyFill="1" applyBorder="1" applyAlignment="1">
      <alignment horizontal="center" vertical="center"/>
    </xf>
    <xf numFmtId="3" fontId="13" fillId="3" borderId="9" xfId="16" applyNumberFormat="1" applyFont="1" applyFill="1" applyBorder="1" applyAlignment="1">
      <alignment horizontal="center" vertical="center"/>
    </xf>
    <xf numFmtId="0" fontId="13" fillId="3" borderId="0" xfId="17" applyFont="1" applyFill="1"/>
    <xf numFmtId="0" fontId="11" fillId="3" borderId="0" xfId="17" applyFont="1" applyFill="1" applyAlignment="1">
      <alignment horizontal="left" vertical="center"/>
    </xf>
    <xf numFmtId="1" fontId="12" fillId="3" borderId="0" xfId="16" applyNumberFormat="1" applyFont="1" applyFill="1" applyAlignment="1">
      <alignment horizontal="right"/>
    </xf>
    <xf numFmtId="1" fontId="12" fillId="3" borderId="0" xfId="16" applyNumberFormat="1" applyFont="1" applyFill="1"/>
    <xf numFmtId="0" fontId="11" fillId="3" borderId="0" xfId="16" applyFont="1" applyFill="1" applyAlignment="1">
      <alignment horizontal="left" vertical="center" indent="2"/>
    </xf>
    <xf numFmtId="0" fontId="11" fillId="3" borderId="0" xfId="16" applyFont="1" applyFill="1" applyAlignment="1">
      <alignment horizontal="left" vertical="center"/>
    </xf>
    <xf numFmtId="0" fontId="21" fillId="3" borderId="0" xfId="16" applyFont="1" applyFill="1" applyAlignment="1">
      <alignment horizontal="center"/>
    </xf>
    <xf numFmtId="49" fontId="22" fillId="3" borderId="0" xfId="16" quotePrefix="1" applyNumberFormat="1" applyFont="1" applyFill="1" applyAlignment="1">
      <alignment horizontal="right"/>
    </xf>
    <xf numFmtId="0" fontId="22" fillId="3" borderId="12" xfId="16" applyFont="1" applyFill="1" applyBorder="1" applyAlignment="1">
      <alignment horizontal="center" vertical="center" wrapText="1"/>
    </xf>
    <xf numFmtId="0" fontId="22" fillId="3" borderId="11" xfId="16" applyFont="1" applyFill="1" applyBorder="1" applyAlignment="1">
      <alignment horizontal="center" vertical="center" wrapText="1"/>
    </xf>
    <xf numFmtId="0" fontId="22" fillId="3" borderId="13" xfId="16" applyFont="1" applyFill="1" applyBorder="1" applyAlignment="1">
      <alignment horizontal="center" vertical="center" wrapText="1"/>
    </xf>
    <xf numFmtId="0" fontId="22" fillId="3" borderId="10" xfId="16" applyFont="1" applyFill="1" applyBorder="1" applyAlignment="1">
      <alignment horizontal="center" vertical="center" wrapText="1"/>
    </xf>
    <xf numFmtId="0" fontId="22" fillId="3" borderId="9" xfId="16" applyFont="1" applyFill="1" applyBorder="1" applyAlignment="1">
      <alignment horizontal="center" vertical="center" wrapText="1"/>
    </xf>
    <xf numFmtId="0" fontId="22" fillId="3" borderId="24" xfId="16" applyFont="1" applyFill="1" applyBorder="1"/>
    <xf numFmtId="0" fontId="22" fillId="3" borderId="7" xfId="16" applyFont="1" applyFill="1" applyBorder="1" applyAlignment="1">
      <alignment horizontal="center"/>
    </xf>
    <xf numFmtId="0" fontId="22" fillId="3" borderId="25" xfId="16" applyFont="1" applyFill="1" applyBorder="1" applyAlignment="1">
      <alignment horizontal="center"/>
    </xf>
    <xf numFmtId="0" fontId="22" fillId="3" borderId="25" xfId="16" applyFont="1" applyFill="1" applyBorder="1" applyAlignment="1">
      <alignment horizontal="center" vertical="center"/>
    </xf>
    <xf numFmtId="0" fontId="22" fillId="3" borderId="5" xfId="16" applyFont="1" applyFill="1" applyBorder="1" applyAlignment="1">
      <alignment horizontal="center"/>
    </xf>
    <xf numFmtId="3" fontId="21" fillId="3" borderId="21" xfId="16" applyNumberFormat="1" applyFont="1" applyFill="1" applyBorder="1" applyAlignment="1">
      <alignment horizontal="right" indent="1"/>
    </xf>
    <xf numFmtId="3" fontId="21" fillId="3" borderId="7" xfId="16" applyNumberFormat="1" applyFont="1" applyFill="1" applyBorder="1" applyAlignment="1">
      <alignment horizontal="right" indent="1"/>
    </xf>
    <xf numFmtId="3" fontId="21" fillId="3" borderId="25" xfId="16" applyNumberFormat="1" applyFont="1" applyFill="1" applyBorder="1" applyAlignment="1">
      <alignment horizontal="right" indent="1"/>
    </xf>
    <xf numFmtId="172" fontId="21" fillId="3" borderId="5" xfId="19" applyNumberFormat="1" applyFont="1" applyFill="1" applyBorder="1" applyAlignment="1">
      <alignment horizontal="center"/>
    </xf>
    <xf numFmtId="0" fontId="22" fillId="3" borderId="24" xfId="16" applyFont="1" applyFill="1" applyBorder="1" applyAlignment="1">
      <alignment vertical="center"/>
    </xf>
    <xf numFmtId="3" fontId="22" fillId="3" borderId="21" xfId="16" applyNumberFormat="1" applyFont="1" applyFill="1" applyBorder="1" applyAlignment="1">
      <alignment horizontal="right" indent="1"/>
    </xf>
    <xf numFmtId="3" fontId="22" fillId="3" borderId="7" xfId="16" applyNumberFormat="1" applyFont="1" applyFill="1" applyBorder="1" applyAlignment="1">
      <alignment horizontal="right" indent="1"/>
    </xf>
    <xf numFmtId="3" fontId="22" fillId="3" borderId="25" xfId="16" applyNumberFormat="1" applyFont="1" applyFill="1" applyBorder="1" applyAlignment="1">
      <alignment horizontal="right" indent="1"/>
    </xf>
    <xf numFmtId="172" fontId="22" fillId="3" borderId="5" xfId="19" applyNumberFormat="1" applyFont="1" applyFill="1" applyBorder="1" applyAlignment="1">
      <alignment horizontal="center"/>
    </xf>
    <xf numFmtId="0" fontId="22" fillId="3" borderId="24" xfId="16" applyFont="1" applyFill="1" applyBorder="1" applyAlignment="1">
      <alignment horizontal="left" vertical="center" indent="1"/>
    </xf>
    <xf numFmtId="3" fontId="22" fillId="3" borderId="21" xfId="16" applyNumberFormat="1" applyFont="1" applyFill="1" applyBorder="1" applyAlignment="1">
      <alignment horizontal="right" vertical="center" indent="1"/>
    </xf>
    <xf numFmtId="3" fontId="22" fillId="3" borderId="7" xfId="16" applyNumberFormat="1" applyFont="1" applyFill="1" applyBorder="1" applyAlignment="1">
      <alignment horizontal="right" vertical="center" indent="1"/>
    </xf>
    <xf numFmtId="3" fontId="22" fillId="3" borderId="6" xfId="16" applyNumberFormat="1" applyFont="1" applyFill="1" applyBorder="1" applyAlignment="1">
      <alignment horizontal="right" vertical="center" indent="1"/>
    </xf>
    <xf numFmtId="0" fontId="22" fillId="3" borderId="24" xfId="16" applyFont="1" applyFill="1" applyBorder="1" applyAlignment="1">
      <alignment horizontal="left" vertical="center" indent="2"/>
    </xf>
    <xf numFmtId="3" fontId="22" fillId="3" borderId="25" xfId="16" applyNumberFormat="1" applyFont="1" applyFill="1" applyBorder="1" applyAlignment="1">
      <alignment horizontal="right" vertical="center" indent="1"/>
    </xf>
    <xf numFmtId="0" fontId="21" fillId="3" borderId="24" xfId="16" applyFont="1" applyFill="1" applyBorder="1" applyAlignment="1">
      <alignment vertical="center"/>
    </xf>
    <xf numFmtId="3" fontId="21" fillId="3" borderId="21" xfId="16" applyNumberFormat="1" applyFont="1" applyFill="1" applyBorder="1" applyAlignment="1">
      <alignment horizontal="center"/>
    </xf>
    <xf numFmtId="3" fontId="21" fillId="3" borderId="7" xfId="16" applyNumberFormat="1" applyFont="1" applyFill="1" applyBorder="1" applyAlignment="1">
      <alignment horizontal="center"/>
    </xf>
    <xf numFmtId="3" fontId="21" fillId="3" borderId="25" xfId="16" applyNumberFormat="1" applyFont="1" applyFill="1" applyBorder="1" applyAlignment="1">
      <alignment horizontal="center"/>
    </xf>
    <xf numFmtId="3" fontId="21" fillId="3" borderId="5" xfId="16" applyNumberFormat="1" applyFont="1" applyFill="1" applyBorder="1" applyAlignment="1">
      <alignment horizontal="center"/>
    </xf>
    <xf numFmtId="184" fontId="22" fillId="3" borderId="11" xfId="16" applyNumberFormat="1" applyFont="1" applyFill="1" applyBorder="1" applyAlignment="1">
      <alignment horizontal="right" vertical="center" indent="1"/>
    </xf>
    <xf numFmtId="184" fontId="22" fillId="3" borderId="13" xfId="16" applyNumberFormat="1" applyFont="1" applyFill="1" applyBorder="1" applyAlignment="1">
      <alignment horizontal="right" vertical="center" indent="1"/>
    </xf>
    <xf numFmtId="184" fontId="22" fillId="3" borderId="78" xfId="16" applyNumberFormat="1" applyFont="1" applyFill="1" applyBorder="1" applyAlignment="1">
      <alignment horizontal="right" vertical="center" indent="1"/>
    </xf>
    <xf numFmtId="184" fontId="22" fillId="3" borderId="9" xfId="16" applyNumberFormat="1" applyFont="1" applyFill="1" applyBorder="1" applyAlignment="1">
      <alignment horizontal="right" vertical="center" indent="1"/>
    </xf>
    <xf numFmtId="3" fontId="22" fillId="3" borderId="23" xfId="16" applyNumberFormat="1" applyFont="1" applyFill="1" applyBorder="1" applyAlignment="1">
      <alignment horizontal="center" vertical="center"/>
    </xf>
    <xf numFmtId="177" fontId="22" fillId="3" borderId="0" xfId="14" applyNumberFormat="1" applyFont="1" applyFill="1" applyBorder="1" applyAlignment="1">
      <alignment horizontal="center" vertical="center"/>
    </xf>
    <xf numFmtId="184" fontId="22" fillId="3" borderId="0" xfId="16" applyNumberFormat="1" applyFont="1" applyFill="1" applyAlignment="1">
      <alignment horizontal="right" vertical="center"/>
    </xf>
    <xf numFmtId="0" fontId="16" fillId="3" borderId="0" xfId="16" applyFont="1" applyFill="1" applyAlignment="1">
      <alignment vertical="center"/>
    </xf>
    <xf numFmtId="0" fontId="13" fillId="3" borderId="0" xfId="16" applyFont="1" applyFill="1" applyAlignment="1">
      <alignment horizontal="center" vertical="center"/>
    </xf>
    <xf numFmtId="0" fontId="11" fillId="3" borderId="13" xfId="16" applyFont="1" applyFill="1" applyBorder="1" applyAlignment="1">
      <alignment horizontal="center" vertical="center" wrapText="1"/>
    </xf>
    <xf numFmtId="0" fontId="11" fillId="3" borderId="20" xfId="16" applyFont="1" applyFill="1" applyBorder="1" applyAlignment="1">
      <alignment horizontal="center" vertical="center"/>
    </xf>
    <xf numFmtId="0" fontId="11" fillId="3" borderId="25" xfId="16" applyFont="1" applyFill="1" applyBorder="1" applyAlignment="1">
      <alignment horizontal="center" vertical="center"/>
    </xf>
    <xf numFmtId="0" fontId="11" fillId="3" borderId="6" xfId="16" applyFont="1" applyFill="1" applyBorder="1" applyAlignment="1">
      <alignment horizontal="center" vertical="center"/>
    </xf>
    <xf numFmtId="0" fontId="11" fillId="3" borderId="5" xfId="16" applyFont="1" applyFill="1" applyBorder="1" applyAlignment="1">
      <alignment horizontal="center" vertical="center"/>
    </xf>
    <xf numFmtId="3" fontId="13" fillId="3" borderId="25" xfId="16" applyNumberFormat="1" applyFont="1" applyFill="1" applyBorder="1" applyAlignment="1">
      <alignment vertical="center"/>
    </xf>
    <xf numFmtId="3" fontId="11" fillId="3" borderId="25" xfId="16" applyNumberFormat="1" applyFont="1" applyFill="1" applyBorder="1" applyAlignment="1">
      <alignment vertical="center"/>
    </xf>
    <xf numFmtId="176" fontId="13" fillId="3" borderId="25" xfId="16" applyNumberFormat="1" applyFont="1" applyFill="1" applyBorder="1" applyAlignment="1">
      <alignment vertical="center"/>
    </xf>
    <xf numFmtId="176" fontId="13" fillId="3" borderId="5" xfId="16" applyNumberFormat="1" applyFont="1" applyFill="1" applyBorder="1" applyAlignment="1">
      <alignment vertical="center"/>
    </xf>
    <xf numFmtId="3" fontId="11" fillId="3" borderId="25" xfId="16" applyNumberFormat="1" applyFont="1" applyFill="1" applyBorder="1" applyAlignment="1">
      <alignment horizontal="right" vertical="center"/>
    </xf>
    <xf numFmtId="4" fontId="11" fillId="3" borderId="5" xfId="16" applyNumberFormat="1" applyFont="1" applyFill="1" applyBorder="1" applyAlignment="1">
      <alignment horizontal="right" vertical="center"/>
    </xf>
    <xf numFmtId="169" fontId="11" fillId="3" borderId="8" xfId="3" applyNumberFormat="1" applyFont="1" applyFill="1" applyBorder="1" applyAlignment="1" applyProtection="1">
      <alignment horizontal="left" vertical="center" indent="2"/>
    </xf>
    <xf numFmtId="176" fontId="11" fillId="3" borderId="5" xfId="16" applyNumberFormat="1" applyFont="1" applyFill="1" applyBorder="1" applyAlignment="1">
      <alignment horizontal="right" vertical="center"/>
    </xf>
    <xf numFmtId="176" fontId="11" fillId="3" borderId="6" xfId="16" applyNumberFormat="1" applyFont="1" applyFill="1" applyBorder="1" applyAlignment="1">
      <alignment horizontal="right" vertical="center"/>
    </xf>
    <xf numFmtId="176" fontId="13" fillId="3" borderId="5" xfId="16" applyNumberFormat="1" applyFont="1" applyFill="1" applyBorder="1" applyAlignment="1">
      <alignment horizontal="right" vertical="center"/>
    </xf>
    <xf numFmtId="184" fontId="13" fillId="3" borderId="4" xfId="16" applyNumberFormat="1" applyFont="1" applyFill="1" applyBorder="1" applyAlignment="1">
      <alignment vertical="center"/>
    </xf>
    <xf numFmtId="176" fontId="13" fillId="3" borderId="2" xfId="16" applyNumberFormat="1" applyFont="1" applyFill="1" applyBorder="1" applyAlignment="1">
      <alignment horizontal="right"/>
    </xf>
    <xf numFmtId="176" fontId="13" fillId="3" borderId="1" xfId="16" applyNumberFormat="1" applyFont="1" applyFill="1" applyBorder="1" applyAlignment="1">
      <alignment horizontal="right"/>
    </xf>
    <xf numFmtId="176" fontId="12" fillId="3" borderId="0" xfId="16" applyNumberFormat="1" applyFont="1" applyFill="1" applyAlignment="1">
      <alignment horizontal="right" vertical="center"/>
    </xf>
    <xf numFmtId="184" fontId="22" fillId="3" borderId="0" xfId="16" applyNumberFormat="1" applyFont="1" applyFill="1" applyAlignment="1">
      <alignment horizontal="right"/>
    </xf>
    <xf numFmtId="0" fontId="58" fillId="3" borderId="0" xfId="15" applyFont="1" applyFill="1"/>
    <xf numFmtId="0" fontId="22" fillId="3" borderId="0" xfId="16" applyFont="1" applyFill="1" applyAlignment="1">
      <alignment horizontal="center"/>
    </xf>
    <xf numFmtId="0" fontId="22" fillId="3" borderId="19" xfId="16" applyFont="1" applyFill="1" applyBorder="1" applyAlignment="1">
      <alignment horizontal="center" vertical="center"/>
    </xf>
    <xf numFmtId="0" fontId="22" fillId="3" borderId="13" xfId="16" applyFont="1" applyFill="1" applyBorder="1" applyAlignment="1">
      <alignment horizontal="center" vertical="center"/>
    </xf>
    <xf numFmtId="0" fontId="22" fillId="3" borderId="21" xfId="16" applyFont="1" applyFill="1" applyBorder="1"/>
    <xf numFmtId="0" fontId="22" fillId="3" borderId="7" xfId="16" applyFont="1" applyFill="1" applyBorder="1"/>
    <xf numFmtId="0" fontId="22" fillId="3" borderId="17" xfId="16" applyFont="1" applyFill="1" applyBorder="1"/>
    <xf numFmtId="3" fontId="22" fillId="3" borderId="21" xfId="16" applyNumberFormat="1" applyFont="1" applyFill="1" applyBorder="1"/>
    <xf numFmtId="3" fontId="22" fillId="3" borderId="7" xfId="16" applyNumberFormat="1" applyFont="1" applyFill="1" applyBorder="1"/>
    <xf numFmtId="3" fontId="22" fillId="3" borderId="17" xfId="16" applyNumberFormat="1" applyFont="1" applyFill="1" applyBorder="1"/>
    <xf numFmtId="0" fontId="21" fillId="3" borderId="24" xfId="16" applyFont="1" applyFill="1" applyBorder="1" applyAlignment="1">
      <alignment horizontal="left" vertical="center" indent="1"/>
    </xf>
    <xf numFmtId="3" fontId="21" fillId="3" borderId="21" xfId="16" applyNumberFormat="1" applyFont="1" applyFill="1" applyBorder="1"/>
    <xf numFmtId="3" fontId="21" fillId="3" borderId="7" xfId="16" applyNumberFormat="1" applyFont="1" applyFill="1" applyBorder="1"/>
    <xf numFmtId="3" fontId="21" fillId="3" borderId="17" xfId="16" applyNumberFormat="1" applyFont="1" applyFill="1" applyBorder="1"/>
    <xf numFmtId="196" fontId="22" fillId="3" borderId="17" xfId="18" applyNumberFormat="1" applyFont="1" applyFill="1" applyBorder="1"/>
    <xf numFmtId="0" fontId="22" fillId="3" borderId="5" xfId="16" applyFont="1" applyFill="1" applyBorder="1"/>
    <xf numFmtId="184" fontId="22" fillId="3" borderId="21" xfId="16" applyNumberFormat="1" applyFont="1" applyFill="1" applyBorder="1" applyAlignment="1">
      <alignment vertical="center"/>
    </xf>
    <xf numFmtId="184" fontId="22" fillId="3" borderId="6" xfId="16" applyNumberFormat="1" applyFont="1" applyFill="1" applyBorder="1" applyAlignment="1">
      <alignment vertical="center"/>
    </xf>
    <xf numFmtId="184" fontId="22" fillId="3" borderId="7" xfId="16" applyNumberFormat="1" applyFont="1" applyFill="1" applyBorder="1" applyAlignment="1">
      <alignment vertical="center"/>
    </xf>
    <xf numFmtId="184" fontId="22" fillId="3" borderId="25" xfId="16" applyNumberFormat="1" applyFont="1" applyFill="1" applyBorder="1" applyAlignment="1">
      <alignment vertical="center"/>
    </xf>
    <xf numFmtId="184" fontId="22" fillId="3" borderId="5" xfId="16" applyNumberFormat="1" applyFont="1" applyFill="1" applyBorder="1"/>
    <xf numFmtId="184" fontId="22" fillId="3" borderId="21" xfId="16" applyNumberFormat="1" applyFont="1" applyFill="1" applyBorder="1"/>
    <xf numFmtId="184" fontId="22" fillId="3" borderId="6" xfId="16" applyNumberFormat="1" applyFont="1" applyFill="1" applyBorder="1"/>
    <xf numFmtId="184" fontId="22" fillId="3" borderId="7" xfId="16" applyNumberFormat="1" applyFont="1" applyFill="1" applyBorder="1"/>
    <xf numFmtId="184" fontId="22" fillId="3" borderId="25" xfId="16" applyNumberFormat="1" applyFont="1" applyFill="1" applyBorder="1"/>
    <xf numFmtId="184" fontId="21" fillId="3" borderId="21" xfId="16" applyNumberFormat="1" applyFont="1" applyFill="1" applyBorder="1"/>
    <xf numFmtId="184" fontId="21" fillId="3" borderId="6" xfId="16" applyNumberFormat="1" applyFont="1" applyFill="1" applyBorder="1"/>
    <xf numFmtId="184" fontId="21" fillId="3" borderId="7" xfId="16" applyNumberFormat="1" applyFont="1" applyFill="1" applyBorder="1"/>
    <xf numFmtId="184" fontId="21" fillId="3" borderId="25" xfId="16" applyNumberFormat="1" applyFont="1" applyFill="1" applyBorder="1"/>
    <xf numFmtId="184" fontId="21" fillId="3" borderId="5" xfId="16" applyNumberFormat="1" applyFont="1" applyFill="1" applyBorder="1"/>
    <xf numFmtId="3" fontId="21" fillId="3" borderId="0" xfId="16" applyNumberFormat="1" applyFont="1" applyFill="1"/>
    <xf numFmtId="184" fontId="21" fillId="3" borderId="21" xfId="16" applyNumberFormat="1" applyFont="1" applyFill="1" applyBorder="1" applyAlignment="1">
      <alignment vertical="center"/>
    </xf>
    <xf numFmtId="184" fontId="21" fillId="3" borderId="6" xfId="16" applyNumberFormat="1" applyFont="1" applyFill="1" applyBorder="1" applyAlignment="1">
      <alignment vertical="center"/>
    </xf>
    <xf numFmtId="184" fontId="21" fillId="3" borderId="7" xfId="16" applyNumberFormat="1" applyFont="1" applyFill="1" applyBorder="1" applyAlignment="1">
      <alignment vertical="center"/>
    </xf>
    <xf numFmtId="184" fontId="21" fillId="3" borderId="25" xfId="16" applyNumberFormat="1" applyFont="1" applyFill="1" applyBorder="1" applyAlignment="1">
      <alignment vertical="center"/>
    </xf>
    <xf numFmtId="0" fontId="21" fillId="3" borderId="4" xfId="16" applyFont="1" applyFill="1" applyBorder="1"/>
    <xf numFmtId="184" fontId="21" fillId="3" borderId="22" xfId="16" applyNumberFormat="1" applyFont="1" applyFill="1" applyBorder="1"/>
    <xf numFmtId="184" fontId="21" fillId="3" borderId="2" xfId="16" applyNumberFormat="1" applyFont="1" applyFill="1" applyBorder="1"/>
    <xf numFmtId="184" fontId="21" fillId="3" borderId="3" xfId="16" applyNumberFormat="1" applyFont="1" applyFill="1" applyBorder="1"/>
    <xf numFmtId="184" fontId="21" fillId="3" borderId="27" xfId="16" applyNumberFormat="1" applyFont="1" applyFill="1" applyBorder="1"/>
    <xf numFmtId="184" fontId="21" fillId="3" borderId="1" xfId="16" applyNumberFormat="1" applyFont="1" applyFill="1" applyBorder="1"/>
    <xf numFmtId="3" fontId="22" fillId="3" borderId="0" xfId="16" applyNumberFormat="1" applyFont="1" applyFill="1" applyAlignment="1">
      <alignment vertical="center"/>
    </xf>
    <xf numFmtId="184" fontId="26" fillId="3" borderId="23" xfId="16" applyNumberFormat="1" applyFont="1" applyFill="1" applyBorder="1" applyAlignment="1">
      <alignment horizontal="right" vertical="center"/>
    </xf>
    <xf numFmtId="3" fontId="21" fillId="3" borderId="0" xfId="16" applyNumberFormat="1" applyFont="1" applyFill="1" applyAlignment="1">
      <alignment vertical="center"/>
    </xf>
    <xf numFmtId="0" fontId="21" fillId="3" borderId="0" xfId="16" applyFont="1" applyFill="1" applyAlignment="1">
      <alignment vertical="center"/>
    </xf>
    <xf numFmtId="0" fontId="22" fillId="3" borderId="0" xfId="16" applyFont="1" applyFill="1" applyAlignment="1">
      <alignment horizontal="left" vertical="center"/>
    </xf>
    <xf numFmtId="0" fontId="22" fillId="3" borderId="0" xfId="16" applyFont="1" applyFill="1" applyAlignment="1">
      <alignment horizontal="left" vertical="center" indent="2"/>
    </xf>
    <xf numFmtId="0" fontId="22" fillId="3" borderId="83" xfId="16" applyFont="1" applyFill="1" applyBorder="1" applyAlignment="1">
      <alignment horizontal="center" vertical="center" wrapText="1"/>
    </xf>
    <xf numFmtId="0" fontId="22" fillId="3" borderId="84" xfId="16" applyFont="1" applyFill="1" applyBorder="1" applyAlignment="1">
      <alignment horizontal="center" vertical="center" wrapText="1"/>
    </xf>
    <xf numFmtId="0" fontId="22" fillId="3" borderId="85" xfId="16" applyFont="1" applyFill="1" applyBorder="1" applyAlignment="1">
      <alignment horizontal="center" vertical="center" wrapText="1"/>
    </xf>
    <xf numFmtId="0" fontId="22" fillId="3" borderId="20" xfId="16" applyFont="1" applyFill="1" applyBorder="1" applyAlignment="1">
      <alignment horizontal="center" vertical="center" wrapText="1"/>
    </xf>
    <xf numFmtId="3" fontId="22" fillId="3" borderId="86" xfId="16" applyNumberFormat="1" applyFont="1" applyFill="1" applyBorder="1" applyAlignment="1">
      <alignment horizontal="center" vertical="center"/>
    </xf>
    <xf numFmtId="3" fontId="22" fillId="3" borderId="36" xfId="16" applyNumberFormat="1" applyFont="1" applyFill="1" applyBorder="1" applyAlignment="1">
      <alignment horizontal="center" vertical="center"/>
    </xf>
    <xf numFmtId="4" fontId="22" fillId="3" borderId="0" xfId="16" applyNumberFormat="1" applyFont="1" applyFill="1"/>
    <xf numFmtId="3" fontId="22" fillId="3" borderId="87" xfId="16" applyNumberFormat="1" applyFont="1" applyFill="1" applyBorder="1" applyAlignment="1">
      <alignment horizontal="center" vertical="center"/>
    </xf>
    <xf numFmtId="3" fontId="22" fillId="3" borderId="88" xfId="16" applyNumberFormat="1" applyFont="1" applyFill="1" applyBorder="1" applyAlignment="1">
      <alignment horizontal="center" vertical="center"/>
    </xf>
    <xf numFmtId="184" fontId="23" fillId="3" borderId="0" xfId="16" applyNumberFormat="1" applyFont="1" applyFill="1" applyAlignment="1">
      <alignment vertical="center"/>
    </xf>
    <xf numFmtId="184" fontId="23" fillId="3" borderId="0" xfId="16" applyNumberFormat="1" applyFont="1" applyFill="1" applyAlignment="1">
      <alignment horizontal="right" vertical="center"/>
    </xf>
    <xf numFmtId="3" fontId="21" fillId="3" borderId="0" xfId="16" applyNumberFormat="1" applyFont="1" applyFill="1" applyAlignment="1">
      <alignment horizontal="center"/>
    </xf>
    <xf numFmtId="176" fontId="22" fillId="3" borderId="0" xfId="16" applyNumberFormat="1" applyFont="1" applyFill="1" applyAlignment="1">
      <alignment horizontal="center"/>
    </xf>
    <xf numFmtId="3" fontId="22" fillId="3" borderId="0" xfId="16" applyNumberFormat="1" applyFont="1" applyFill="1" applyAlignment="1">
      <alignment horizontal="center"/>
    </xf>
    <xf numFmtId="3" fontId="22" fillId="3" borderId="89" xfId="16" applyNumberFormat="1" applyFont="1" applyFill="1" applyBorder="1"/>
    <xf numFmtId="176" fontId="22" fillId="3" borderId="15" xfId="16" applyNumberFormat="1" applyFont="1" applyFill="1" applyBorder="1" applyAlignment="1">
      <alignment horizontal="center"/>
    </xf>
    <xf numFmtId="176" fontId="22" fillId="3" borderId="74" xfId="16" applyNumberFormat="1" applyFont="1" applyFill="1" applyBorder="1" applyAlignment="1">
      <alignment horizontal="center"/>
    </xf>
    <xf numFmtId="3" fontId="22" fillId="3" borderId="74" xfId="16" applyNumberFormat="1" applyFont="1" applyFill="1" applyBorder="1" applyAlignment="1">
      <alignment horizontal="center"/>
    </xf>
    <xf numFmtId="3" fontId="22" fillId="3" borderId="74" xfId="16" applyNumberFormat="1" applyFont="1" applyFill="1" applyBorder="1" applyAlignment="1">
      <alignment horizontal="center" wrapText="1" shrinkToFit="1"/>
    </xf>
    <xf numFmtId="3" fontId="22" fillId="3" borderId="75" xfId="16" applyNumberFormat="1" applyFont="1" applyFill="1" applyBorder="1" applyAlignment="1">
      <alignment horizontal="center" vertical="center"/>
    </xf>
    <xf numFmtId="3" fontId="22" fillId="3" borderId="89" xfId="16" applyNumberFormat="1" applyFont="1" applyFill="1" applyBorder="1" applyAlignment="1">
      <alignment horizontal="center"/>
    </xf>
    <xf numFmtId="176" fontId="22" fillId="3" borderId="7" xfId="16" applyNumberFormat="1" applyFont="1" applyFill="1" applyBorder="1" applyAlignment="1">
      <alignment horizontal="center"/>
    </xf>
    <xf numFmtId="176" fontId="22" fillId="3" borderId="6" xfId="16" applyNumberFormat="1" applyFont="1" applyFill="1" applyBorder="1" applyAlignment="1">
      <alignment horizontal="center"/>
    </xf>
    <xf numFmtId="3" fontId="22" fillId="3" borderId="6" xfId="16" applyNumberFormat="1" applyFont="1" applyFill="1" applyBorder="1" applyAlignment="1">
      <alignment horizontal="center"/>
    </xf>
    <xf numFmtId="3" fontId="22" fillId="3" borderId="6" xfId="16" applyNumberFormat="1" applyFont="1" applyFill="1" applyBorder="1" applyAlignment="1">
      <alignment horizontal="center" wrapText="1" shrinkToFit="1"/>
    </xf>
    <xf numFmtId="3" fontId="22" fillId="3" borderId="5" xfId="16" applyNumberFormat="1" applyFont="1" applyFill="1" applyBorder="1" applyAlignment="1">
      <alignment horizontal="center" vertical="center"/>
    </xf>
    <xf numFmtId="3" fontId="22" fillId="3" borderId="4" xfId="16" applyNumberFormat="1" applyFont="1" applyFill="1" applyBorder="1" applyAlignment="1">
      <alignment horizontal="center"/>
    </xf>
    <xf numFmtId="176" fontId="22" fillId="3" borderId="3" xfId="16" applyNumberFormat="1" applyFont="1" applyFill="1" applyBorder="1" applyAlignment="1">
      <alignment horizontal="center"/>
    </xf>
    <xf numFmtId="176" fontId="22" fillId="3" borderId="2" xfId="16" applyNumberFormat="1" applyFont="1" applyFill="1" applyBorder="1" applyAlignment="1">
      <alignment horizontal="center"/>
    </xf>
    <xf numFmtId="3" fontId="22" fillId="3" borderId="2" xfId="16" applyNumberFormat="1" applyFont="1" applyFill="1" applyBorder="1" applyAlignment="1">
      <alignment horizontal="center"/>
    </xf>
    <xf numFmtId="3" fontId="22" fillId="3" borderId="1" xfId="16" applyNumberFormat="1" applyFont="1" applyFill="1" applyBorder="1" applyAlignment="1">
      <alignment horizontal="center" vertical="center"/>
    </xf>
    <xf numFmtId="1" fontId="22" fillId="3" borderId="8" xfId="16" applyNumberFormat="1" applyFont="1" applyFill="1" applyBorder="1" applyAlignment="1">
      <alignment horizontal="left" vertical="center" indent="1"/>
    </xf>
    <xf numFmtId="176" fontId="22" fillId="3" borderId="0" xfId="16" applyNumberFormat="1" applyFont="1" applyFill="1" applyAlignment="1">
      <alignment horizontal="center" vertical="center"/>
    </xf>
    <xf numFmtId="176" fontId="22" fillId="3" borderId="36" xfId="16" applyNumberFormat="1" applyFont="1" applyFill="1" applyBorder="1" applyAlignment="1">
      <alignment horizontal="center" vertical="center"/>
    </xf>
    <xf numFmtId="3" fontId="22" fillId="3" borderId="79" xfId="16" applyNumberFormat="1" applyFont="1" applyFill="1" applyBorder="1" applyAlignment="1">
      <alignment horizontal="center" vertical="center"/>
    </xf>
    <xf numFmtId="0" fontId="22" fillId="3" borderId="4" xfId="16" applyFont="1" applyFill="1" applyBorder="1" applyAlignment="1">
      <alignment horizontal="left" vertical="center" indent="1"/>
    </xf>
    <xf numFmtId="176" fontId="22" fillId="3" borderId="90" xfId="16" applyNumberFormat="1" applyFont="1" applyFill="1" applyBorder="1" applyAlignment="1">
      <alignment horizontal="center" vertical="center"/>
    </xf>
    <xf numFmtId="176" fontId="22" fillId="3" borderId="88" xfId="16" applyNumberFormat="1" applyFont="1" applyFill="1" applyBorder="1" applyAlignment="1">
      <alignment horizontal="center" vertical="center"/>
    </xf>
    <xf numFmtId="3" fontId="22" fillId="3" borderId="91" xfId="16" applyNumberFormat="1" applyFont="1" applyFill="1" applyBorder="1" applyAlignment="1">
      <alignment horizontal="center" vertical="center"/>
    </xf>
    <xf numFmtId="176" fontId="22" fillId="3" borderId="0" xfId="16" applyNumberFormat="1" applyFont="1" applyFill="1" applyAlignment="1">
      <alignment vertical="center"/>
    </xf>
    <xf numFmtId="3" fontId="22" fillId="3" borderId="0" xfId="17" applyNumberFormat="1" applyFont="1" applyFill="1"/>
    <xf numFmtId="164" fontId="22" fillId="3" borderId="0" xfId="19" applyFont="1" applyFill="1"/>
    <xf numFmtId="176" fontId="22" fillId="3" borderId="0" xfId="17" applyNumberFormat="1" applyFont="1" applyFill="1"/>
    <xf numFmtId="3" fontId="22" fillId="3" borderId="0" xfId="16" applyNumberFormat="1" applyFont="1" applyFill="1"/>
    <xf numFmtId="0" fontId="15" fillId="3" borderId="0" xfId="15" applyFont="1" applyFill="1"/>
    <xf numFmtId="0" fontId="13" fillId="3" borderId="0" xfId="16" applyFont="1" applyFill="1" applyAlignment="1">
      <alignment horizontal="center"/>
    </xf>
    <xf numFmtId="0" fontId="11" fillId="3" borderId="0" xfId="16" applyFont="1" applyFill="1" applyAlignment="1">
      <alignment horizontal="center"/>
    </xf>
    <xf numFmtId="0" fontId="11" fillId="3" borderId="89" xfId="16" applyFont="1" applyFill="1" applyBorder="1"/>
    <xf numFmtId="0" fontId="11" fillId="3" borderId="8" xfId="16" applyFont="1" applyFill="1" applyBorder="1" applyAlignment="1">
      <alignment horizontal="center"/>
    </xf>
    <xf numFmtId="0" fontId="11" fillId="3" borderId="93" xfId="16" applyFont="1" applyFill="1" applyBorder="1" applyAlignment="1">
      <alignment horizontal="center" vertical="center"/>
    </xf>
    <xf numFmtId="0" fontId="11" fillId="3" borderId="30" xfId="16" applyFont="1" applyFill="1" applyBorder="1" applyAlignment="1">
      <alignment horizontal="center" vertical="center"/>
    </xf>
    <xf numFmtId="0" fontId="11" fillId="3" borderId="94" xfId="16" applyFont="1" applyFill="1" applyBorder="1" applyAlignment="1">
      <alignment horizontal="center" vertical="center"/>
    </xf>
    <xf numFmtId="0" fontId="11" fillId="3" borderId="22" xfId="16" applyFont="1" applyFill="1" applyBorder="1" applyAlignment="1">
      <alignment horizontal="center" vertical="center"/>
    </xf>
    <xf numFmtId="0" fontId="11" fillId="3" borderId="2" xfId="16" applyFont="1" applyFill="1" applyBorder="1" applyAlignment="1">
      <alignment horizontal="center" vertical="center"/>
    </xf>
    <xf numFmtId="0" fontId="11" fillId="3" borderId="1" xfId="16" applyFont="1" applyFill="1" applyBorder="1" applyAlignment="1">
      <alignment horizontal="center" vertical="center"/>
    </xf>
    <xf numFmtId="0" fontId="11" fillId="3" borderId="21" xfId="16" applyFont="1" applyFill="1" applyBorder="1" applyAlignment="1">
      <alignment horizontal="center" vertical="center"/>
    </xf>
    <xf numFmtId="3" fontId="11" fillId="3" borderId="6" xfId="16" applyNumberFormat="1" applyFont="1" applyFill="1" applyBorder="1" applyAlignment="1">
      <alignment horizontal="center" vertical="center"/>
    </xf>
    <xf numFmtId="3" fontId="11" fillId="3" borderId="5" xfId="16" applyNumberFormat="1" applyFont="1" applyFill="1" applyBorder="1" applyAlignment="1">
      <alignment horizontal="center" vertical="center"/>
    </xf>
    <xf numFmtId="3" fontId="11" fillId="3" borderId="22" xfId="16" applyNumberFormat="1" applyFont="1" applyFill="1" applyBorder="1" applyAlignment="1">
      <alignment horizontal="center" vertical="center"/>
    </xf>
    <xf numFmtId="3" fontId="11" fillId="3" borderId="2" xfId="16" applyNumberFormat="1" applyFont="1" applyFill="1" applyBorder="1" applyAlignment="1">
      <alignment horizontal="center" vertical="center"/>
    </xf>
    <xf numFmtId="3" fontId="11" fillId="3" borderId="1" xfId="16" applyNumberFormat="1" applyFont="1" applyFill="1" applyBorder="1" applyAlignment="1">
      <alignment horizontal="center" vertical="center"/>
    </xf>
    <xf numFmtId="0" fontId="11" fillId="5" borderId="0" xfId="16" applyFont="1" applyFill="1" applyAlignment="1">
      <alignment horizontal="right" vertical="center"/>
    </xf>
    <xf numFmtId="0" fontId="11" fillId="5" borderId="0" xfId="16" applyFont="1" applyFill="1"/>
    <xf numFmtId="3" fontId="11" fillId="3" borderId="0" xfId="16" applyNumberFormat="1" applyFont="1" applyFill="1" applyAlignment="1">
      <alignment horizontal="right"/>
    </xf>
    <xf numFmtId="3" fontId="11" fillId="3" borderId="0" xfId="16" applyNumberFormat="1" applyFont="1" applyFill="1" applyAlignment="1">
      <alignment horizontal="right" vertical="center"/>
    </xf>
    <xf numFmtId="0" fontId="22" fillId="0" borderId="13" xfId="9" applyFont="1" applyBorder="1" applyAlignment="1" applyProtection="1">
      <alignment horizontal="center" vertical="center"/>
      <protection locked="0"/>
    </xf>
    <xf numFmtId="0" fontId="22" fillId="0" borderId="10" xfId="9" applyFont="1" applyBorder="1" applyAlignment="1" applyProtection="1">
      <alignment horizontal="center" vertical="center"/>
      <protection locked="0"/>
    </xf>
    <xf numFmtId="0" fontId="22" fillId="0" borderId="9" xfId="9" applyFont="1" applyBorder="1" applyAlignment="1" applyProtection="1">
      <alignment horizontal="center" vertical="center"/>
      <protection locked="0"/>
    </xf>
    <xf numFmtId="1" fontId="22" fillId="0" borderId="5" xfId="9" applyNumberFormat="1" applyFont="1" applyBorder="1" applyAlignment="1">
      <alignment horizontal="right"/>
    </xf>
    <xf numFmtId="2" fontId="22" fillId="0" borderId="5" xfId="9" applyNumberFormat="1" applyFont="1" applyBorder="1" applyAlignment="1">
      <alignment horizontal="right"/>
    </xf>
    <xf numFmtId="0" fontId="22" fillId="0" borderId="5" xfId="9" applyFont="1" applyBorder="1" applyAlignment="1">
      <alignment horizontal="right"/>
    </xf>
    <xf numFmtId="4" fontId="22" fillId="0" borderId="5" xfId="9" applyNumberFormat="1" applyFont="1" applyBorder="1" applyAlignment="1">
      <alignment horizontal="right"/>
    </xf>
    <xf numFmtId="3" fontId="22" fillId="0" borderId="5" xfId="9" applyNumberFormat="1" applyFont="1" applyBorder="1" applyAlignment="1">
      <alignment horizontal="right"/>
    </xf>
    <xf numFmtId="0" fontId="22" fillId="0" borderId="5" xfId="9" applyFont="1" applyBorder="1" applyAlignment="1">
      <alignment horizontal="center"/>
    </xf>
    <xf numFmtId="3" fontId="22" fillId="0" borderId="2" xfId="9" applyNumberFormat="1" applyFont="1" applyBorder="1"/>
    <xf numFmtId="3" fontId="22" fillId="0" borderId="2" xfId="9" applyNumberFormat="1" applyFont="1" applyBorder="1" applyAlignment="1">
      <alignment horizontal="right"/>
    </xf>
    <xf numFmtId="3" fontId="22" fillId="0" borderId="1" xfId="9" applyNumberFormat="1" applyFont="1" applyBorder="1" applyAlignment="1">
      <alignment horizontal="right"/>
    </xf>
    <xf numFmtId="0" fontId="22" fillId="0" borderId="74" xfId="9" applyFont="1" applyBorder="1" applyProtection="1">
      <protection locked="0"/>
    </xf>
    <xf numFmtId="0" fontId="22" fillId="0" borderId="75" xfId="9" applyFont="1" applyBorder="1" applyProtection="1">
      <protection locked="0"/>
    </xf>
    <xf numFmtId="0" fontId="22" fillId="0" borderId="12" xfId="9" applyFont="1" applyBorder="1" applyAlignment="1">
      <alignment horizontal="center" vertical="center"/>
    </xf>
    <xf numFmtId="0" fontId="22" fillId="0" borderId="92" xfId="9" applyFont="1" applyBorder="1" applyAlignment="1">
      <alignment horizontal="left" wrapText="1"/>
    </xf>
    <xf numFmtId="0" fontId="22" fillId="0" borderId="24" xfId="9" applyFont="1" applyBorder="1" applyAlignment="1">
      <alignment horizontal="left" indent="1"/>
    </xf>
    <xf numFmtId="0" fontId="22" fillId="0" borderId="24" xfId="9" applyFont="1" applyBorder="1" applyAlignment="1">
      <alignment horizontal="left" wrapText="1" indent="1"/>
    </xf>
    <xf numFmtId="0" fontId="22" fillId="0" borderId="24" xfId="9" applyFont="1" applyBorder="1" applyAlignment="1">
      <alignment horizontal="left" indent="3"/>
    </xf>
    <xf numFmtId="0" fontId="22" fillId="0" borderId="24" xfId="9" applyFont="1" applyBorder="1"/>
    <xf numFmtId="0" fontId="22" fillId="0" borderId="24" xfId="9" applyFont="1" applyBorder="1" applyAlignment="1">
      <alignment horizontal="left" wrapText="1" indent="3"/>
    </xf>
    <xf numFmtId="0" fontId="22" fillId="0" borderId="24" xfId="9" applyFont="1" applyBorder="1" applyAlignment="1">
      <alignment horizontal="left"/>
    </xf>
    <xf numFmtId="0" fontId="22" fillId="0" borderId="26" xfId="9" applyFont="1" applyBorder="1" applyAlignment="1">
      <alignment horizontal="left" indent="1"/>
    </xf>
    <xf numFmtId="0" fontId="22" fillId="0" borderId="21" xfId="9" applyFont="1" applyBorder="1" applyAlignment="1">
      <alignment horizontal="center"/>
    </xf>
    <xf numFmtId="0" fontId="22" fillId="0" borderId="92" xfId="9" applyFont="1" applyBorder="1" applyAlignment="1">
      <alignment horizontal="center"/>
    </xf>
    <xf numFmtId="184" fontId="11" fillId="0" borderId="79" xfId="9" applyNumberFormat="1" applyFont="1" applyFill="1" applyBorder="1" applyProtection="1">
      <protection locked="0"/>
    </xf>
    <xf numFmtId="0" fontId="11" fillId="0" borderId="79" xfId="9" applyFont="1" applyFill="1" applyBorder="1" applyProtection="1">
      <protection locked="0"/>
    </xf>
    <xf numFmtId="184" fontId="11" fillId="0" borderId="79" xfId="9" applyNumberFormat="1" applyFont="1" applyFill="1" applyBorder="1"/>
    <xf numFmtId="1" fontId="11" fillId="0" borderId="79" xfId="9" applyNumberFormat="1" applyFont="1" applyFill="1" applyBorder="1" applyProtection="1">
      <protection locked="0"/>
    </xf>
    <xf numFmtId="3" fontId="11" fillId="0" borderId="79" xfId="9" applyNumberFormat="1" applyFont="1" applyFill="1" applyBorder="1" applyProtection="1">
      <protection locked="0"/>
    </xf>
    <xf numFmtId="3" fontId="11" fillId="0" borderId="17" xfId="10" applyNumberFormat="1" applyFont="1" applyFill="1" applyBorder="1" applyAlignment="1" applyProtection="1">
      <protection locked="0"/>
    </xf>
    <xf numFmtId="3" fontId="11" fillId="0" borderId="79" xfId="10" applyNumberFormat="1" applyFont="1" applyFill="1" applyBorder="1" applyAlignment="1" applyProtection="1">
      <protection locked="0"/>
    </xf>
    <xf numFmtId="3" fontId="11" fillId="0" borderId="90" xfId="10" applyNumberFormat="1" applyFont="1" applyFill="1" applyBorder="1" applyAlignment="1" applyProtection="1">
      <protection locked="0"/>
    </xf>
    <xf numFmtId="3" fontId="11" fillId="0" borderId="18" xfId="10" applyNumberFormat="1" applyFont="1" applyFill="1" applyBorder="1" applyAlignment="1" applyProtection="1">
      <protection locked="0"/>
    </xf>
    <xf numFmtId="0" fontId="22" fillId="0" borderId="36" xfId="9" applyFont="1" applyBorder="1" applyProtection="1">
      <protection locked="0"/>
    </xf>
    <xf numFmtId="0" fontId="22" fillId="0" borderId="79" xfId="9" applyFont="1" applyBorder="1" applyProtection="1">
      <protection locked="0"/>
    </xf>
    <xf numFmtId="0" fontId="22" fillId="0" borderId="12" xfId="9" applyFont="1" applyBorder="1" applyAlignment="1">
      <alignment horizontal="center"/>
    </xf>
    <xf numFmtId="0" fontId="22" fillId="0" borderId="76" xfId="9" applyFont="1" applyBorder="1" applyAlignment="1" applyProtection="1">
      <alignment horizontal="center"/>
      <protection locked="0"/>
    </xf>
    <xf numFmtId="0" fontId="22" fillId="0" borderId="85" xfId="9" applyFont="1" applyBorder="1" applyAlignment="1" applyProtection="1">
      <alignment horizontal="center"/>
      <protection locked="0"/>
    </xf>
    <xf numFmtId="0" fontId="22" fillId="0" borderId="97" xfId="9" applyFont="1" applyBorder="1" applyAlignment="1" applyProtection="1">
      <alignment horizontal="center"/>
      <protection locked="0"/>
    </xf>
    <xf numFmtId="0" fontId="22" fillId="0" borderId="24" xfId="9" applyFont="1" applyBorder="1" applyAlignment="1">
      <alignment horizontal="center"/>
    </xf>
    <xf numFmtId="0" fontId="22" fillId="0" borderId="24" xfId="9" applyFont="1" applyBorder="1" applyAlignment="1">
      <alignment horizontal="center" wrapText="1"/>
    </xf>
    <xf numFmtId="0" fontId="22" fillId="0" borderId="26" xfId="9" applyFont="1" applyBorder="1" applyAlignment="1">
      <alignment horizontal="center"/>
    </xf>
    <xf numFmtId="0" fontId="22" fillId="0" borderId="11" xfId="9" applyFont="1" applyBorder="1" applyAlignment="1" applyProtection="1">
      <alignment horizontal="center" vertical="center"/>
      <protection locked="0"/>
    </xf>
    <xf numFmtId="0" fontId="22" fillId="0" borderId="14" xfId="9" applyFont="1" applyBorder="1" applyProtection="1">
      <protection locked="0"/>
    </xf>
    <xf numFmtId="1" fontId="22" fillId="0" borderId="21" xfId="9" applyNumberFormat="1" applyFont="1" applyBorder="1" applyAlignment="1">
      <alignment horizontal="right"/>
    </xf>
    <xf numFmtId="0" fontId="22" fillId="0" borderId="21" xfId="9" applyFont="1" applyBorder="1" applyAlignment="1">
      <alignment horizontal="right"/>
    </xf>
    <xf numFmtId="2" fontId="22" fillId="0" borderId="21" xfId="9" applyNumberFormat="1" applyFont="1" applyBorder="1" applyAlignment="1">
      <alignment horizontal="right"/>
    </xf>
    <xf numFmtId="3" fontId="22" fillId="0" borderId="21" xfId="9" applyNumberFormat="1" applyFont="1" applyBorder="1" applyAlignment="1">
      <alignment horizontal="right"/>
    </xf>
    <xf numFmtId="3" fontId="22" fillId="0" borderId="21" xfId="9" applyNumberFormat="1" applyFont="1" applyBorder="1"/>
    <xf numFmtId="1" fontId="22" fillId="0" borderId="21" xfId="9" applyNumberFormat="1" applyFont="1" applyBorder="1"/>
    <xf numFmtId="3" fontId="22" fillId="0" borderId="22" xfId="9" applyNumberFormat="1" applyFont="1" applyBorder="1"/>
    <xf numFmtId="0" fontId="22" fillId="0" borderId="24" xfId="9" applyFont="1" applyBorder="1" applyAlignment="1">
      <alignment horizontal="left" indent="2"/>
    </xf>
    <xf numFmtId="0" fontId="22" fillId="0" borderId="26" xfId="9" applyFont="1" applyBorder="1" applyAlignment="1">
      <alignment horizontal="left" indent="2"/>
    </xf>
    <xf numFmtId="0" fontId="22" fillId="0" borderId="37" xfId="9" applyFont="1" applyBorder="1" applyProtection="1">
      <protection locked="0"/>
    </xf>
    <xf numFmtId="184" fontId="11" fillId="0" borderId="37" xfId="9" applyNumberFormat="1" applyFont="1" applyFill="1" applyBorder="1" applyProtection="1">
      <protection locked="0"/>
    </xf>
    <xf numFmtId="0" fontId="11" fillId="0" borderId="37" xfId="9" applyFont="1" applyFill="1" applyBorder="1" applyProtection="1">
      <protection locked="0"/>
    </xf>
    <xf numFmtId="184" fontId="11" fillId="0" borderId="37" xfId="9" applyNumberFormat="1" applyFont="1" applyFill="1" applyBorder="1"/>
    <xf numFmtId="1" fontId="11" fillId="0" borderId="37" xfId="9" applyNumberFormat="1" applyFont="1" applyFill="1" applyBorder="1" applyProtection="1">
      <protection locked="0"/>
    </xf>
    <xf numFmtId="3" fontId="11" fillId="0" borderId="37" xfId="9" applyNumberFormat="1" applyFont="1" applyFill="1" applyBorder="1" applyProtection="1">
      <protection locked="0"/>
    </xf>
    <xf numFmtId="0" fontId="22" fillId="0" borderId="19" xfId="9" applyFont="1" applyBorder="1" applyAlignment="1">
      <alignment horizontal="center" vertical="center"/>
    </xf>
    <xf numFmtId="0" fontId="22" fillId="0" borderId="8" xfId="9" applyFont="1" applyBorder="1" applyAlignment="1">
      <alignment horizontal="center"/>
    </xf>
    <xf numFmtId="0" fontId="22" fillId="0" borderId="4" xfId="9" applyFont="1" applyBorder="1" applyAlignment="1">
      <alignment horizontal="center"/>
    </xf>
    <xf numFmtId="0" fontId="23" fillId="0" borderId="0" xfId="9" applyFont="1" applyBorder="1" applyAlignment="1">
      <alignment horizontal="right" vertical="center"/>
    </xf>
    <xf numFmtId="172" fontId="22" fillId="0" borderId="5" xfId="10" applyNumberFormat="1" applyFont="1" applyFill="1" applyBorder="1" applyAlignment="1">
      <alignment horizontal="right"/>
    </xf>
    <xf numFmtId="3" fontId="22" fillId="0" borderId="0" xfId="9" applyNumberFormat="1" applyFont="1" applyBorder="1" applyAlignment="1">
      <alignment horizontal="right"/>
    </xf>
    <xf numFmtId="3" fontId="22" fillId="0" borderId="88" xfId="9" applyNumberFormat="1" applyFont="1" applyBorder="1"/>
    <xf numFmtId="3" fontId="22" fillId="0" borderId="90" xfId="9" applyNumberFormat="1" applyFont="1" applyBorder="1"/>
    <xf numFmtId="172" fontId="22" fillId="0" borderId="2" xfId="10" applyNumberFormat="1" applyFont="1" applyFill="1" applyBorder="1" applyAlignment="1"/>
    <xf numFmtId="172" fontId="22" fillId="0" borderId="2" xfId="10" applyNumberFormat="1" applyFont="1" applyFill="1" applyBorder="1" applyAlignment="1">
      <alignment horizontal="right"/>
    </xf>
    <xf numFmtId="172" fontId="22" fillId="0" borderId="1" xfId="10" applyNumberFormat="1" applyFont="1" applyFill="1" applyBorder="1" applyAlignment="1">
      <alignment horizontal="right"/>
    </xf>
    <xf numFmtId="0" fontId="22" fillId="0" borderId="26" xfId="9" applyFont="1" applyBorder="1"/>
    <xf numFmtId="3" fontId="22" fillId="0" borderId="24" xfId="9" applyNumberFormat="1" applyFont="1" applyBorder="1"/>
    <xf numFmtId="3" fontId="22" fillId="0" borderId="24" xfId="9" applyNumberFormat="1" applyFont="1" applyBorder="1" applyAlignment="1">
      <alignment horizontal="right"/>
    </xf>
    <xf numFmtId="3" fontId="22" fillId="0" borderId="26" xfId="9" applyNumberFormat="1" applyFont="1" applyBorder="1"/>
    <xf numFmtId="0" fontId="22" fillId="0" borderId="106" xfId="9" applyFont="1" applyBorder="1" applyAlignment="1">
      <alignment horizontal="center" vertical="center" wrapText="1"/>
    </xf>
    <xf numFmtId="0" fontId="22" fillId="0" borderId="107" xfId="9" applyFont="1" applyBorder="1" applyAlignment="1">
      <alignment horizontal="center" vertical="center" wrapText="1"/>
    </xf>
    <xf numFmtId="0" fontId="22" fillId="0" borderId="108" xfId="9" applyFont="1" applyBorder="1" applyAlignment="1">
      <alignment horizontal="center" vertical="center" wrapText="1"/>
    </xf>
    <xf numFmtId="0" fontId="26" fillId="0" borderId="94" xfId="9" applyFont="1" applyBorder="1" applyAlignment="1">
      <alignment horizontal="center" vertical="center"/>
    </xf>
    <xf numFmtId="0" fontId="26" fillId="0" borderId="2" xfId="9" applyFont="1" applyBorder="1" applyAlignment="1">
      <alignment horizontal="center" vertical="center"/>
    </xf>
    <xf numFmtId="0" fontId="26" fillId="0" borderId="1" xfId="9" applyFont="1" applyBorder="1" applyAlignment="1">
      <alignment horizontal="center" vertical="center"/>
    </xf>
    <xf numFmtId="0" fontId="26" fillId="0" borderId="93" xfId="9" applyFont="1" applyBorder="1" applyAlignment="1">
      <alignment horizontal="center" vertical="center"/>
    </xf>
    <xf numFmtId="0" fontId="26" fillId="0" borderId="22" xfId="9" applyFont="1" applyBorder="1" applyAlignment="1">
      <alignment horizontal="center" vertical="center"/>
    </xf>
    <xf numFmtId="0" fontId="26" fillId="0" borderId="0" xfId="9" applyFont="1" applyBorder="1" applyAlignment="1">
      <alignment vertical="center"/>
    </xf>
    <xf numFmtId="3" fontId="26" fillId="0" borderId="110" xfId="9" applyNumberFormat="1" applyFont="1" applyBorder="1"/>
    <xf numFmtId="3" fontId="26" fillId="0" borderId="74" xfId="9" applyNumberFormat="1" applyFont="1" applyBorder="1"/>
    <xf numFmtId="3" fontId="26" fillId="0" borderId="16" xfId="9" applyNumberFormat="1" applyFont="1" applyBorder="1"/>
    <xf numFmtId="3" fontId="26" fillId="0" borderId="17" xfId="9" applyNumberFormat="1" applyFont="1" applyBorder="1" applyAlignment="1">
      <alignment horizontal="right"/>
    </xf>
    <xf numFmtId="3" fontId="11" fillId="0" borderId="0" xfId="9" applyNumberFormat="1" applyFont="1" applyBorder="1" applyAlignment="1">
      <alignment horizontal="right"/>
    </xf>
    <xf numFmtId="3" fontId="11" fillId="0" borderId="0" xfId="9" applyNumberFormat="1" applyFont="1" applyBorder="1"/>
    <xf numFmtId="3" fontId="26" fillId="0" borderId="17" xfId="9" applyNumberFormat="1" applyFont="1" applyBorder="1"/>
    <xf numFmtId="3" fontId="11" fillId="0" borderId="81" xfId="9" applyNumberFormat="1" applyFont="1" applyBorder="1"/>
    <xf numFmtId="3" fontId="11" fillId="0" borderId="81" xfId="9" applyNumberFormat="1" applyFont="1" applyBorder="1" applyAlignment="1">
      <alignment horizontal="right"/>
    </xf>
    <xf numFmtId="3" fontId="26" fillId="0" borderId="2" xfId="9" applyNumberFormat="1" applyFont="1" applyBorder="1"/>
    <xf numFmtId="3" fontId="26" fillId="0" borderId="18" xfId="9" applyNumberFormat="1" applyFont="1" applyBorder="1" applyAlignment="1">
      <alignment horizontal="right"/>
    </xf>
    <xf numFmtId="3" fontId="26" fillId="0" borderId="23" xfId="9" applyNumberFormat="1" applyFont="1" applyBorder="1"/>
    <xf numFmtId="3" fontId="11" fillId="0" borderId="80" xfId="9" applyNumberFormat="1" applyFont="1" applyBorder="1"/>
    <xf numFmtId="0" fontId="26" fillId="0" borderId="89" xfId="9" applyFont="1" applyBorder="1"/>
    <xf numFmtId="0" fontId="26" fillId="0" borderId="8" xfId="9" applyFont="1" applyBorder="1"/>
    <xf numFmtId="0" fontId="26" fillId="0" borderId="4" xfId="9" applyFont="1" applyBorder="1"/>
    <xf numFmtId="3" fontId="22" fillId="0" borderId="0" xfId="9" applyNumberFormat="1" applyFont="1" applyFill="1" applyBorder="1"/>
    <xf numFmtId="3" fontId="22" fillId="0" borderId="5" xfId="9" applyNumberFormat="1" applyFont="1" applyFill="1" applyBorder="1"/>
    <xf numFmtId="3" fontId="22" fillId="0" borderId="2" xfId="9" applyNumberFormat="1" applyFont="1" applyFill="1" applyBorder="1"/>
    <xf numFmtId="3" fontId="22" fillId="0" borderId="2" xfId="9" applyNumberFormat="1" applyFont="1" applyFill="1" applyBorder="1" applyAlignment="1">
      <alignment horizontal="right"/>
    </xf>
    <xf numFmtId="3" fontId="22" fillId="0" borderId="1" xfId="9" applyNumberFormat="1" applyFont="1" applyFill="1" applyBorder="1" applyAlignment="1">
      <alignment horizontal="right"/>
    </xf>
    <xf numFmtId="0" fontId="22" fillId="0" borderId="24" xfId="9" applyFont="1" applyFill="1" applyBorder="1" applyAlignment="1">
      <alignment horizontal="center"/>
    </xf>
    <xf numFmtId="0" fontId="22" fillId="0" borderId="26" xfId="9" applyFont="1" applyFill="1" applyBorder="1" applyAlignment="1">
      <alignment horizontal="center"/>
    </xf>
    <xf numFmtId="3" fontId="22" fillId="0" borderId="21" xfId="9" applyNumberFormat="1" applyFont="1" applyFill="1" applyBorder="1"/>
    <xf numFmtId="3" fontId="22" fillId="0" borderId="22" xfId="9" applyNumberFormat="1" applyFont="1" applyFill="1" applyBorder="1"/>
    <xf numFmtId="0" fontId="22" fillId="0" borderId="106" xfId="9" applyFont="1" applyFill="1" applyBorder="1" applyAlignment="1">
      <alignment horizontal="center" vertical="center" wrapText="1"/>
    </xf>
    <xf numFmtId="0" fontId="22" fillId="0" borderId="107" xfId="9" applyFont="1" applyFill="1" applyBorder="1" applyAlignment="1">
      <alignment horizontal="center" vertical="center" wrapText="1"/>
    </xf>
    <xf numFmtId="0" fontId="22" fillId="0" borderId="108" xfId="9" applyFont="1" applyFill="1" applyBorder="1" applyAlignment="1">
      <alignment horizontal="center" vertical="center" wrapText="1"/>
    </xf>
    <xf numFmtId="0" fontId="22" fillId="0" borderId="107" xfId="9" applyFont="1" applyBorder="1" applyAlignment="1" applyProtection="1">
      <alignment horizontal="center"/>
      <protection locked="0"/>
    </xf>
    <xf numFmtId="0" fontId="22" fillId="0" borderId="118" xfId="9" applyFont="1" applyBorder="1" applyAlignment="1" applyProtection="1">
      <alignment horizontal="center"/>
      <protection locked="0"/>
    </xf>
    <xf numFmtId="0" fontId="22" fillId="0" borderId="108" xfId="9" applyFont="1" applyBorder="1" applyAlignment="1" applyProtection="1">
      <alignment horizontal="center"/>
      <protection locked="0"/>
    </xf>
    <xf numFmtId="0" fontId="22" fillId="0" borderId="0" xfId="9" applyFont="1" applyBorder="1" applyAlignment="1"/>
    <xf numFmtId="3" fontId="22" fillId="0" borderId="74" xfId="9" applyNumberFormat="1" applyFont="1" applyBorder="1" applyProtection="1">
      <protection locked="0"/>
    </xf>
    <xf numFmtId="3" fontId="22" fillId="0" borderId="23" xfId="9" applyNumberFormat="1" applyFont="1" applyBorder="1" applyProtection="1">
      <protection locked="0"/>
    </xf>
    <xf numFmtId="184" fontId="22" fillId="0" borderId="74" xfId="11" applyNumberFormat="1" applyFont="1" applyFill="1" applyBorder="1"/>
    <xf numFmtId="184" fontId="22" fillId="0" borderId="112" xfId="11" applyNumberFormat="1" applyFont="1" applyFill="1" applyBorder="1"/>
    <xf numFmtId="184" fontId="22" fillId="0" borderId="112" xfId="10" applyNumberFormat="1" applyFont="1" applyFill="1" applyBorder="1"/>
    <xf numFmtId="184" fontId="22" fillId="0" borderId="74" xfId="10" applyNumberFormat="1" applyFont="1" applyFill="1" applyBorder="1"/>
    <xf numFmtId="184" fontId="22" fillId="0" borderId="15" xfId="9" applyNumberFormat="1" applyFont="1" applyBorder="1" applyProtection="1">
      <protection locked="0"/>
    </xf>
    <xf numFmtId="184" fontId="22" fillId="0" borderId="74" xfId="9" applyNumberFormat="1" applyFont="1" applyBorder="1" applyProtection="1">
      <protection locked="0"/>
    </xf>
    <xf numFmtId="184" fontId="22" fillId="0" borderId="16" xfId="9" applyNumberFormat="1" applyFont="1" applyBorder="1" applyProtection="1">
      <protection locked="0"/>
    </xf>
    <xf numFmtId="3" fontId="22" fillId="0" borderId="0" xfId="9" applyNumberFormat="1" applyFont="1" applyBorder="1" applyProtection="1">
      <protection locked="0"/>
    </xf>
    <xf numFmtId="184" fontId="22" fillId="0" borderId="17" xfId="9" applyNumberFormat="1" applyFont="1" applyBorder="1" applyProtection="1">
      <protection locked="0"/>
    </xf>
    <xf numFmtId="3" fontId="22" fillId="0" borderId="2" xfId="9" applyNumberFormat="1" applyFont="1" applyBorder="1" applyProtection="1">
      <protection locked="0"/>
    </xf>
    <xf numFmtId="3" fontId="22" fillId="0" borderId="80" xfId="9" applyNumberFormat="1" applyFont="1" applyBorder="1" applyProtection="1">
      <protection locked="0"/>
    </xf>
    <xf numFmtId="184" fontId="22" fillId="0" borderId="2" xfId="11" applyNumberFormat="1" applyFont="1" applyFill="1" applyBorder="1"/>
    <xf numFmtId="184" fontId="22" fillId="0" borderId="27" xfId="11" applyNumberFormat="1" applyFont="1" applyFill="1" applyBorder="1"/>
    <xf numFmtId="184" fontId="22" fillId="0" borderId="27" xfId="9" applyNumberFormat="1" applyFont="1" applyBorder="1" applyProtection="1">
      <protection locked="0"/>
    </xf>
    <xf numFmtId="184" fontId="22" fillId="0" borderId="2" xfId="9" applyNumberFormat="1" applyFont="1" applyBorder="1" applyProtection="1">
      <protection locked="0"/>
    </xf>
    <xf numFmtId="184" fontId="22" fillId="0" borderId="3" xfId="9" applyNumberFormat="1" applyFont="1" applyBorder="1" applyProtection="1">
      <protection locked="0"/>
    </xf>
    <xf numFmtId="184" fontId="22" fillId="0" borderId="18" xfId="9" applyNumberFormat="1" applyFont="1" applyBorder="1" applyProtection="1">
      <protection locked="0"/>
    </xf>
    <xf numFmtId="0" fontId="22" fillId="0" borderId="92" xfId="9" applyFont="1" applyBorder="1"/>
    <xf numFmtId="0" fontId="22" fillId="0" borderId="106" xfId="9" applyFont="1" applyBorder="1" applyAlignment="1" applyProtection="1">
      <alignment horizontal="center"/>
      <protection locked="0"/>
    </xf>
    <xf numFmtId="3" fontId="22" fillId="0" borderId="14" xfId="9" applyNumberFormat="1" applyFont="1" applyBorder="1" applyProtection="1">
      <protection locked="0"/>
    </xf>
    <xf numFmtId="3" fontId="22" fillId="0" borderId="21" xfId="9" applyNumberFormat="1" applyFont="1" applyBorder="1" applyProtection="1">
      <protection locked="0"/>
    </xf>
    <xf numFmtId="3" fontId="22" fillId="0" borderId="22" xfId="9" applyNumberFormat="1" applyFont="1" applyBorder="1" applyProtection="1">
      <protection locked="0"/>
    </xf>
    <xf numFmtId="0" fontId="22" fillId="0" borderId="0" xfId="9" applyFont="1" applyBorder="1" applyAlignment="1">
      <alignment horizontal="right"/>
    </xf>
    <xf numFmtId="0" fontId="22" fillId="0" borderId="10" xfId="9" applyFont="1" applyBorder="1" applyAlignment="1">
      <alignment horizontal="center" vertical="center" wrapText="1"/>
    </xf>
    <xf numFmtId="0" fontId="22" fillId="0" borderId="9" xfId="9" applyFont="1" applyBorder="1" applyAlignment="1">
      <alignment horizontal="center" vertical="center" wrapText="1"/>
    </xf>
    <xf numFmtId="172" fontId="22" fillId="0" borderId="79" xfId="10" applyNumberFormat="1" applyFont="1" applyFill="1" applyBorder="1" applyAlignment="1">
      <alignment horizontal="right"/>
    </xf>
    <xf numFmtId="185" fontId="22" fillId="0" borderId="5" xfId="10" applyNumberFormat="1" applyFont="1" applyFill="1" applyBorder="1" applyAlignment="1">
      <alignment horizontal="right"/>
    </xf>
    <xf numFmtId="185" fontId="22" fillId="0" borderId="2" xfId="10" applyNumberFormat="1" applyFont="1" applyFill="1" applyBorder="1" applyAlignment="1">
      <alignment horizontal="right"/>
    </xf>
    <xf numFmtId="185" fontId="22" fillId="0" borderId="1" xfId="10" applyNumberFormat="1" applyFont="1" applyFill="1" applyBorder="1" applyAlignment="1">
      <alignment horizontal="right"/>
    </xf>
    <xf numFmtId="185" fontId="22" fillId="0" borderId="74" xfId="9" applyNumberFormat="1" applyFont="1" applyBorder="1"/>
    <xf numFmtId="185" fontId="22" fillId="0" borderId="75" xfId="9" applyNumberFormat="1" applyFont="1" applyBorder="1"/>
    <xf numFmtId="0" fontId="22" fillId="0" borderId="25" xfId="9" applyFont="1" applyBorder="1"/>
    <xf numFmtId="0" fontId="22" fillId="0" borderId="92" xfId="9" applyFont="1" applyBorder="1" applyAlignment="1">
      <alignment horizontal="left"/>
    </xf>
    <xf numFmtId="0" fontId="22" fillId="0" borderId="11" xfId="9" applyFont="1" applyBorder="1" applyAlignment="1">
      <alignment horizontal="center" vertical="center" wrapText="1"/>
    </xf>
    <xf numFmtId="172" fontId="22" fillId="0" borderId="101" xfId="10" applyNumberFormat="1" applyFont="1" applyFill="1" applyBorder="1" applyAlignment="1">
      <alignment horizontal="right"/>
    </xf>
    <xf numFmtId="185" fontId="22" fillId="0" borderId="101" xfId="10" applyNumberFormat="1" applyFont="1" applyFill="1" applyBorder="1" applyAlignment="1">
      <alignment horizontal="right"/>
    </xf>
    <xf numFmtId="185" fontId="22" fillId="0" borderId="14" xfId="9" applyNumberFormat="1" applyFont="1" applyBorder="1"/>
    <xf numFmtId="185" fontId="22" fillId="0" borderId="21" xfId="10" applyNumberFormat="1" applyFont="1" applyFill="1" applyBorder="1" applyAlignment="1">
      <alignment horizontal="right"/>
    </xf>
    <xf numFmtId="185" fontId="22" fillId="0" borderId="22" xfId="10" applyNumberFormat="1" applyFont="1" applyFill="1" applyBorder="1" applyAlignment="1">
      <alignment horizontal="right"/>
    </xf>
    <xf numFmtId="0" fontId="22" fillId="0" borderId="25" xfId="9" applyFont="1" applyBorder="1" applyAlignment="1">
      <alignment horizontal="left" indent="1"/>
    </xf>
    <xf numFmtId="0" fontId="22" fillId="0" borderId="10" xfId="9" applyFont="1" applyBorder="1" applyAlignment="1">
      <alignment horizontal="center"/>
    </xf>
    <xf numFmtId="0" fontId="22" fillId="0" borderId="9" xfId="9" applyFont="1" applyBorder="1" applyAlignment="1">
      <alignment horizontal="center"/>
    </xf>
    <xf numFmtId="2" fontId="22" fillId="0" borderId="92" xfId="9" applyNumberFormat="1" applyFont="1" applyBorder="1"/>
    <xf numFmtId="0" fontId="22" fillId="0" borderId="74" xfId="9" applyFont="1" applyBorder="1"/>
    <xf numFmtId="0" fontId="22" fillId="0" borderId="75" xfId="9" applyFont="1" applyBorder="1"/>
    <xf numFmtId="2" fontId="22" fillId="0" borderId="24" xfId="9" applyNumberFormat="1" applyFont="1" applyBorder="1"/>
    <xf numFmtId="0" fontId="22" fillId="0" borderId="5" xfId="9" applyFont="1" applyBorder="1"/>
    <xf numFmtId="172" fontId="22" fillId="0" borderId="5" xfId="10" applyNumberFormat="1" applyFont="1" applyFill="1" applyBorder="1" applyAlignment="1"/>
    <xf numFmtId="2" fontId="22" fillId="0" borderId="26" xfId="9" applyNumberFormat="1" applyFont="1" applyBorder="1"/>
    <xf numFmtId="174" fontId="22" fillId="0" borderId="2" xfId="10" applyNumberFormat="1" applyFont="1" applyFill="1" applyBorder="1" applyAlignment="1">
      <alignment horizontal="right"/>
    </xf>
    <xf numFmtId="174" fontId="22" fillId="0" borderId="2" xfId="10" applyNumberFormat="1" applyFont="1" applyFill="1" applyBorder="1" applyAlignment="1"/>
    <xf numFmtId="174" fontId="22" fillId="0" borderId="1" xfId="10" applyNumberFormat="1" applyFont="1" applyFill="1" applyBorder="1" applyAlignment="1"/>
    <xf numFmtId="2" fontId="22" fillId="0" borderId="12" xfId="9" applyNumberFormat="1" applyFont="1" applyBorder="1" applyAlignment="1">
      <alignment horizontal="center"/>
    </xf>
    <xf numFmtId="0" fontId="22" fillId="0" borderId="13" xfId="9" applyFont="1" applyBorder="1" applyAlignment="1">
      <alignment horizontal="center"/>
    </xf>
    <xf numFmtId="0" fontId="22" fillId="0" borderId="15" xfId="9" applyFont="1" applyBorder="1"/>
    <xf numFmtId="0" fontId="22" fillId="0" borderId="7" xfId="9" applyFont="1" applyBorder="1"/>
    <xf numFmtId="172" fontId="22" fillId="0" borderId="7" xfId="10" applyNumberFormat="1" applyFont="1" applyFill="1" applyBorder="1" applyAlignment="1"/>
    <xf numFmtId="174" fontId="22" fillId="0" borderId="3" xfId="10" applyNumberFormat="1" applyFont="1" applyFill="1" applyBorder="1" applyAlignment="1">
      <alignment horizontal="right"/>
    </xf>
    <xf numFmtId="2" fontId="22" fillId="0" borderId="19" xfId="9" applyNumberFormat="1" applyFont="1" applyBorder="1" applyAlignment="1">
      <alignment horizontal="center"/>
    </xf>
    <xf numFmtId="2" fontId="22" fillId="0" borderId="89" xfId="9" applyNumberFormat="1" applyFont="1" applyBorder="1"/>
    <xf numFmtId="2" fontId="22" fillId="0" borderId="8" xfId="9" applyNumberFormat="1" applyFont="1" applyBorder="1"/>
    <xf numFmtId="2" fontId="22" fillId="0" borderId="8" xfId="9" applyNumberFormat="1" applyFont="1" applyBorder="1" applyAlignment="1">
      <alignment horizontal="center"/>
    </xf>
    <xf numFmtId="2" fontId="22" fillId="0" borderId="4" xfId="9" applyNumberFormat="1" applyFont="1" applyBorder="1" applyAlignment="1">
      <alignment horizontal="center"/>
    </xf>
    <xf numFmtId="172" fontId="22" fillId="0" borderId="7" xfId="10" applyNumberFormat="1" applyFont="1" applyFill="1" applyBorder="1" applyAlignment="1">
      <alignment horizontal="right"/>
    </xf>
    <xf numFmtId="174" fontId="22" fillId="0" borderId="7" xfId="10" applyNumberFormat="1" applyFont="1" applyFill="1" applyBorder="1" applyAlignment="1">
      <alignment horizontal="right"/>
    </xf>
    <xf numFmtId="2" fontId="22" fillId="0" borderId="89" xfId="9" applyNumberFormat="1" applyFont="1" applyBorder="1" applyAlignment="1">
      <alignment horizontal="center"/>
    </xf>
    <xf numFmtId="172" fontId="22" fillId="0" borderId="15" xfId="10" applyNumberFormat="1" applyFont="1" applyFill="1" applyBorder="1" applyAlignment="1">
      <alignment horizontal="right"/>
    </xf>
    <xf numFmtId="172" fontId="22" fillId="0" borderId="74" xfId="10" applyNumberFormat="1" applyFont="1" applyFill="1" applyBorder="1" applyAlignment="1">
      <alignment horizontal="right"/>
    </xf>
    <xf numFmtId="3" fontId="22" fillId="0" borderId="74" xfId="9" applyNumberFormat="1" applyFont="1" applyBorder="1"/>
    <xf numFmtId="3" fontId="22" fillId="0" borderId="75" xfId="9" applyNumberFormat="1" applyFont="1" applyBorder="1"/>
    <xf numFmtId="2" fontId="22" fillId="0" borderId="24" xfId="9" applyNumberFormat="1" applyFont="1" applyBorder="1" applyAlignment="1">
      <alignment horizontal="left" indent="2"/>
    </xf>
    <xf numFmtId="3" fontId="22" fillId="0" borderId="5" xfId="9" applyNumberFormat="1" applyFont="1" applyBorder="1"/>
    <xf numFmtId="2" fontId="22" fillId="0" borderId="24" xfId="9" applyNumberFormat="1" applyFont="1" applyBorder="1" applyAlignment="1">
      <alignment horizontal="left" indent="3"/>
    </xf>
    <xf numFmtId="174" fontId="22" fillId="0" borderId="5" xfId="10" applyNumberFormat="1" applyFont="1" applyFill="1" applyBorder="1" applyAlignment="1"/>
    <xf numFmtId="2" fontId="22" fillId="0" borderId="26" xfId="9" applyNumberFormat="1" applyFont="1" applyBorder="1" applyAlignment="1">
      <alignment horizontal="left" indent="2"/>
    </xf>
    <xf numFmtId="1" fontId="11" fillId="0" borderId="10" xfId="9" applyNumberFormat="1" applyFont="1" applyBorder="1" applyAlignment="1">
      <alignment horizontal="center" vertical="center"/>
    </xf>
    <xf numFmtId="1" fontId="11" fillId="0" borderId="82" xfId="9" applyNumberFormat="1" applyFont="1" applyBorder="1" applyAlignment="1">
      <alignment horizontal="center" vertical="center"/>
    </xf>
    <xf numFmtId="1" fontId="11" fillId="0" borderId="20" xfId="9" applyNumberFormat="1" applyFont="1" applyBorder="1" applyAlignment="1">
      <alignment horizontal="center" vertical="center"/>
    </xf>
    <xf numFmtId="2" fontId="26" fillId="0" borderId="74" xfId="9" applyNumberFormat="1" applyFont="1" applyBorder="1" applyAlignment="1">
      <alignment vertical="center"/>
    </xf>
    <xf numFmtId="2" fontId="26" fillId="0" borderId="23" xfId="9" applyNumberFormat="1" applyFont="1" applyBorder="1" applyAlignment="1">
      <alignment vertical="center"/>
    </xf>
    <xf numFmtId="2" fontId="26" fillId="0" borderId="16" xfId="9" applyNumberFormat="1" applyFont="1" applyBorder="1" applyAlignment="1">
      <alignment vertical="center"/>
    </xf>
    <xf numFmtId="176" fontId="26" fillId="0" borderId="0" xfId="9" applyNumberFormat="1" applyFont="1" applyBorder="1" applyAlignment="1">
      <alignment horizontal="right"/>
    </xf>
    <xf numFmtId="176" fontId="26" fillId="0" borderId="17" xfId="9" applyNumberFormat="1" applyFont="1" applyBorder="1" applyAlignment="1">
      <alignment horizontal="right"/>
    </xf>
    <xf numFmtId="176" fontId="11" fillId="0" borderId="0" xfId="9" applyNumberFormat="1" applyFont="1" applyBorder="1" applyAlignment="1">
      <alignment horizontal="right" wrapText="1"/>
    </xf>
    <xf numFmtId="3" fontId="26" fillId="0" borderId="0" xfId="9" applyNumberFormat="1" applyFont="1" applyBorder="1" applyAlignment="1">
      <alignment horizontal="right"/>
    </xf>
    <xf numFmtId="1" fontId="22" fillId="0" borderId="0" xfId="9" applyNumberFormat="1" applyFont="1" applyBorder="1" applyAlignment="1">
      <alignment horizontal="right"/>
    </xf>
    <xf numFmtId="1" fontId="26" fillId="0" borderId="0" xfId="9" applyNumberFormat="1" applyFont="1" applyBorder="1" applyAlignment="1">
      <alignment horizontal="right"/>
    </xf>
    <xf numFmtId="1" fontId="26" fillId="0" borderId="0" xfId="9" applyNumberFormat="1" applyFont="1" applyBorder="1" applyAlignment="1">
      <alignment horizontal="right" vertical="center"/>
    </xf>
    <xf numFmtId="1" fontId="26" fillId="0" borderId="17" xfId="9" applyNumberFormat="1" applyFont="1" applyBorder="1" applyAlignment="1">
      <alignment horizontal="right" vertical="center"/>
    </xf>
    <xf numFmtId="3" fontId="26" fillId="0" borderId="0" xfId="9" applyNumberFormat="1" applyFont="1" applyBorder="1" applyAlignment="1">
      <alignment horizontal="right" vertical="center"/>
    </xf>
    <xf numFmtId="3" fontId="26" fillId="0" borderId="17" xfId="9" applyNumberFormat="1" applyFont="1" applyBorder="1" applyAlignment="1">
      <alignment horizontal="right" vertical="center"/>
    </xf>
    <xf numFmtId="3" fontId="11" fillId="0" borderId="0" xfId="9" applyNumberFormat="1" applyFont="1" applyBorder="1" applyAlignment="1">
      <alignment horizontal="right" vertical="center"/>
    </xf>
    <xf numFmtId="3" fontId="11" fillId="0" borderId="17" xfId="9" applyNumberFormat="1" applyFont="1" applyBorder="1" applyAlignment="1">
      <alignment horizontal="right" vertical="center"/>
    </xf>
    <xf numFmtId="3" fontId="26" fillId="0" borderId="2" xfId="9" applyNumberFormat="1" applyFont="1" applyBorder="1" applyAlignment="1">
      <alignment horizontal="right" vertical="center"/>
    </xf>
    <xf numFmtId="3" fontId="26" fillId="0" borderId="80" xfId="9" applyNumberFormat="1" applyFont="1" applyBorder="1" applyAlignment="1">
      <alignment horizontal="right" vertical="center"/>
    </xf>
    <xf numFmtId="3" fontId="11" fillId="0" borderId="80" xfId="9" applyNumberFormat="1" applyFont="1" applyBorder="1" applyAlignment="1">
      <alignment horizontal="right" vertical="center"/>
    </xf>
    <xf numFmtId="3" fontId="11" fillId="0" borderId="2" xfId="9" applyNumberFormat="1" applyFont="1" applyBorder="1" applyAlignment="1">
      <alignment horizontal="right" vertical="center"/>
    </xf>
    <xf numFmtId="3" fontId="11" fillId="0" borderId="18" xfId="9" applyNumberFormat="1" applyFont="1" applyBorder="1" applyAlignment="1">
      <alignment horizontal="right" vertical="center"/>
    </xf>
    <xf numFmtId="1" fontId="11" fillId="0" borderId="13" xfId="9" applyNumberFormat="1" applyFont="1" applyBorder="1" applyAlignment="1">
      <alignment horizontal="center" vertical="center"/>
    </xf>
    <xf numFmtId="2" fontId="26" fillId="0" borderId="15" xfId="9" applyNumberFormat="1" applyFont="1" applyBorder="1" applyAlignment="1">
      <alignment vertical="center"/>
    </xf>
    <xf numFmtId="3" fontId="22" fillId="0" borderId="7" xfId="9" applyNumberFormat="1" applyFont="1" applyBorder="1" applyAlignment="1">
      <alignment horizontal="right"/>
    </xf>
    <xf numFmtId="1" fontId="22" fillId="0" borderId="7" xfId="9" applyNumberFormat="1" applyFont="1" applyBorder="1" applyAlignment="1">
      <alignment horizontal="right"/>
    </xf>
    <xf numFmtId="3" fontId="26" fillId="0" borderId="3" xfId="9" applyNumberFormat="1" applyFont="1" applyBorder="1" applyAlignment="1">
      <alignment horizontal="right" vertical="center"/>
    </xf>
    <xf numFmtId="2" fontId="26" fillId="0" borderId="19" xfId="9" applyNumberFormat="1" applyFont="1" applyBorder="1" applyAlignment="1">
      <alignment horizontal="center" vertical="center"/>
    </xf>
    <xf numFmtId="2" fontId="26" fillId="0" borderId="89" xfId="9" applyNumberFormat="1" applyFont="1" applyBorder="1" applyAlignment="1">
      <alignment vertical="center"/>
    </xf>
    <xf numFmtId="2" fontId="26" fillId="0" borderId="8" xfId="9" applyNumberFormat="1" applyFont="1" applyBorder="1" applyAlignment="1">
      <alignment horizontal="left" indent="1"/>
    </xf>
    <xf numFmtId="2" fontId="26" fillId="0" borderId="8" xfId="9" applyNumberFormat="1" applyFont="1" applyBorder="1" applyAlignment="1">
      <alignment horizontal="left" indent="3"/>
    </xf>
    <xf numFmtId="2" fontId="22" fillId="0" borderId="8" xfId="9" applyNumberFormat="1" applyFont="1" applyBorder="1" applyAlignment="1">
      <alignment horizontal="left" indent="1"/>
    </xf>
    <xf numFmtId="2" fontId="26" fillId="0" borderId="8" xfId="9" applyNumberFormat="1" applyFont="1" applyBorder="1"/>
    <xf numFmtId="2" fontId="26" fillId="0" borderId="4" xfId="9" applyNumberFormat="1" applyFont="1" applyBorder="1" applyAlignment="1">
      <alignment horizontal="left" indent="1"/>
    </xf>
    <xf numFmtId="0" fontId="11" fillId="0" borderId="8" xfId="16" applyNumberFormat="1" applyFont="1" applyFill="1" applyBorder="1" applyAlignment="1">
      <alignment vertical="top"/>
    </xf>
    <xf numFmtId="0" fontId="11" fillId="0" borderId="8" xfId="16" applyNumberFormat="1" applyFont="1" applyFill="1" applyBorder="1" applyAlignment="1">
      <alignment vertical="top" wrapText="1"/>
    </xf>
    <xf numFmtId="0" fontId="26" fillId="0" borderId="8" xfId="27" applyNumberFormat="1" applyFont="1" applyFill="1" applyBorder="1" applyAlignment="1">
      <alignment vertical="top"/>
    </xf>
    <xf numFmtId="37" fontId="26" fillId="0" borderId="0" xfId="27" applyNumberFormat="1" applyFont="1" applyFill="1" applyBorder="1"/>
    <xf numFmtId="0" fontId="11" fillId="0" borderId="128" xfId="27" applyNumberFormat="1" applyFont="1" applyFill="1" applyBorder="1" applyAlignment="1">
      <alignment horizontal="center" vertical="center" wrapText="1"/>
    </xf>
    <xf numFmtId="0" fontId="11" fillId="0" borderId="129" xfId="27" applyNumberFormat="1" applyFont="1" applyFill="1" applyBorder="1" applyAlignment="1">
      <alignment horizontal="center" vertical="center" wrapText="1"/>
    </xf>
    <xf numFmtId="0" fontId="11" fillId="0" borderId="130" xfId="27" applyNumberFormat="1" applyFont="1" applyFill="1" applyBorder="1" applyAlignment="1">
      <alignment horizontal="center" vertical="center" wrapText="1"/>
    </xf>
    <xf numFmtId="0" fontId="11" fillId="0" borderId="131" xfId="27" applyNumberFormat="1" applyFont="1" applyFill="1" applyBorder="1" applyAlignment="1">
      <alignment horizontal="center" vertical="center" wrapText="1"/>
    </xf>
    <xf numFmtId="0" fontId="11" fillId="0" borderId="108" xfId="27" applyNumberFormat="1" applyFont="1" applyFill="1" applyBorder="1" applyAlignment="1">
      <alignment horizontal="center" vertical="center" wrapText="1"/>
    </xf>
    <xf numFmtId="0" fontId="11" fillId="0" borderId="0" xfId="16" applyFont="1" applyFill="1" applyBorder="1" applyAlignment="1">
      <alignment vertical="top"/>
    </xf>
    <xf numFmtId="0" fontId="11" fillId="0" borderId="89" xfId="16" applyNumberFormat="1" applyFont="1" applyFill="1" applyBorder="1" applyAlignment="1"/>
    <xf numFmtId="41" fontId="11" fillId="0" borderId="15" xfId="16" applyNumberFormat="1" applyFont="1" applyFill="1" applyBorder="1"/>
    <xf numFmtId="41" fontId="11" fillId="0" borderId="74" xfId="16" applyNumberFormat="1" applyFont="1" applyFill="1" applyBorder="1"/>
    <xf numFmtId="41" fontId="11" fillId="0" borderId="112" xfId="16" applyNumberFormat="1" applyFont="1" applyFill="1" applyBorder="1"/>
    <xf numFmtId="41" fontId="11" fillId="0" borderId="75" xfId="16" applyNumberFormat="1" applyFont="1" applyFill="1" applyBorder="1"/>
    <xf numFmtId="41" fontId="11" fillId="0" borderId="5" xfId="16" applyNumberFormat="1" applyFont="1" applyFill="1" applyBorder="1"/>
    <xf numFmtId="0" fontId="26" fillId="0" borderId="19" xfId="27" applyNumberFormat="1" applyFont="1" applyFill="1" applyBorder="1" applyAlignment="1">
      <alignment horizontal="left" vertical="center"/>
    </xf>
    <xf numFmtId="41" fontId="11" fillId="0" borderId="13" xfId="16" applyNumberFormat="1" applyFont="1" applyFill="1" applyBorder="1"/>
    <xf numFmtId="41" fontId="11" fillId="0" borderId="10" xfId="16" applyNumberFormat="1" applyFont="1" applyFill="1" applyBorder="1"/>
    <xf numFmtId="41" fontId="11" fillId="0" borderId="78" xfId="16" applyNumberFormat="1" applyFont="1" applyFill="1" applyBorder="1"/>
    <xf numFmtId="41" fontId="11" fillId="0" borderId="9" xfId="16" applyNumberFormat="1" applyFont="1" applyFill="1" applyBorder="1"/>
    <xf numFmtId="0" fontId="11" fillId="0" borderId="81" xfId="28" applyNumberFormat="1" applyFont="1" applyFill="1" applyBorder="1" applyAlignment="1">
      <alignment horizontal="center" vertical="center"/>
    </xf>
    <xf numFmtId="0" fontId="11" fillId="0" borderId="2" xfId="28" applyNumberFormat="1" applyFont="1" applyFill="1" applyBorder="1" applyAlignment="1">
      <alignment horizontal="center" vertical="center"/>
    </xf>
    <xf numFmtId="0" fontId="11" fillId="0" borderId="1" xfId="28" applyNumberFormat="1" applyFont="1" applyFill="1" applyBorder="1" applyAlignment="1">
      <alignment horizontal="center" vertical="center"/>
    </xf>
    <xf numFmtId="0" fontId="11" fillId="0" borderId="74" xfId="16" applyNumberFormat="1" applyFont="1" applyFill="1" applyBorder="1" applyAlignment="1">
      <alignment horizontal="right"/>
    </xf>
    <xf numFmtId="3" fontId="11" fillId="0" borderId="135" xfId="28" applyNumberFormat="1" applyFont="1" applyFill="1" applyBorder="1" applyAlignment="1">
      <alignment horizontal="right"/>
    </xf>
    <xf numFmtId="3" fontId="11" fillId="0" borderId="75" xfId="28" applyNumberFormat="1" applyFont="1" applyFill="1" applyBorder="1" applyAlignment="1">
      <alignment horizontal="right"/>
    </xf>
    <xf numFmtId="3" fontId="11" fillId="0" borderId="5" xfId="28" applyNumberFormat="1" applyFont="1" applyFill="1" applyBorder="1" applyAlignment="1">
      <alignment horizontal="right"/>
    </xf>
    <xf numFmtId="3" fontId="11" fillId="0" borderId="2" xfId="16" applyNumberFormat="1" applyFont="1" applyFill="1" applyBorder="1" applyAlignment="1">
      <alignment horizontal="right" vertical="center"/>
    </xf>
    <xf numFmtId="3" fontId="11" fillId="0" borderId="136" xfId="28" applyNumberFormat="1" applyFont="1" applyFill="1" applyBorder="1" applyAlignment="1">
      <alignment horizontal="right" vertical="center"/>
    </xf>
    <xf numFmtId="3" fontId="11" fillId="0" borderId="1" xfId="28" applyNumberFormat="1" applyFont="1" applyFill="1" applyBorder="1" applyAlignment="1">
      <alignment horizontal="right" vertical="center"/>
    </xf>
    <xf numFmtId="3" fontId="11" fillId="0" borderId="76" xfId="13" applyNumberFormat="1" applyFont="1" applyFill="1" applyBorder="1" applyAlignment="1" applyProtection="1">
      <alignment horizontal="right" vertical="center"/>
    </xf>
    <xf numFmtId="3" fontId="11" fillId="0" borderId="85" xfId="13" applyNumberFormat="1" applyFont="1" applyFill="1" applyBorder="1" applyAlignment="1" applyProtection="1">
      <alignment horizontal="right" vertical="center"/>
    </xf>
    <xf numFmtId="3" fontId="11" fillId="0" borderId="97" xfId="13" applyNumberFormat="1" applyFont="1" applyFill="1" applyBorder="1" applyAlignment="1" applyProtection="1">
      <alignment horizontal="right" vertical="center"/>
    </xf>
    <xf numFmtId="0" fontId="11" fillId="0" borderId="80" xfId="28" applyNumberFormat="1" applyFont="1" applyFill="1" applyBorder="1" applyAlignment="1">
      <alignment horizontal="center" vertical="center"/>
    </xf>
    <xf numFmtId="0" fontId="11" fillId="0" borderId="15" xfId="16" applyNumberFormat="1" applyFont="1" applyFill="1" applyBorder="1" applyAlignment="1">
      <alignment horizontal="right"/>
    </xf>
    <xf numFmtId="0" fontId="11" fillId="0" borderId="7" xfId="16" applyNumberFormat="1" applyFont="1" applyFill="1" applyBorder="1" applyAlignment="1">
      <alignment horizontal="right"/>
    </xf>
    <xf numFmtId="3" fontId="11" fillId="0" borderId="3" xfId="16" applyNumberFormat="1" applyFont="1" applyFill="1" applyBorder="1" applyAlignment="1">
      <alignment horizontal="right" vertical="center"/>
    </xf>
    <xf numFmtId="0" fontId="26" fillId="0" borderId="4" xfId="27" applyNumberFormat="1" applyFont="1" applyFill="1" applyBorder="1" applyAlignment="1">
      <alignment vertical="top"/>
    </xf>
    <xf numFmtId="0" fontId="11" fillId="0" borderId="11" xfId="29" applyFont="1" applyFill="1" applyBorder="1" applyAlignment="1">
      <alignment horizontal="center" vertical="center" wrapText="1"/>
    </xf>
    <xf numFmtId="0" fontId="11" fillId="0" borderId="10" xfId="29" applyFont="1" applyFill="1" applyBorder="1" applyAlignment="1">
      <alignment horizontal="center" vertical="center" wrapText="1"/>
    </xf>
    <xf numFmtId="0" fontId="11" fillId="0" borderId="9" xfId="29" applyFont="1" applyFill="1" applyBorder="1" applyAlignment="1">
      <alignment horizontal="center" vertical="center" wrapText="1"/>
    </xf>
    <xf numFmtId="174" fontId="11" fillId="0" borderId="10" xfId="3" applyNumberFormat="1" applyFont="1" applyFill="1" applyBorder="1" applyAlignment="1">
      <alignment horizontal="right" vertical="center" indent="1"/>
    </xf>
    <xf numFmtId="174" fontId="11" fillId="0" borderId="9" xfId="3" applyNumberFormat="1" applyFont="1" applyFill="1" applyBorder="1" applyAlignment="1">
      <alignment horizontal="right" vertical="center" indent="1"/>
    </xf>
    <xf numFmtId="184" fontId="11" fillId="0" borderId="74" xfId="29" applyNumberFormat="1" applyFont="1" applyFill="1" applyBorder="1" applyAlignment="1">
      <alignment horizontal="right" indent="1"/>
    </xf>
    <xf numFmtId="184" fontId="11" fillId="0" borderId="75" xfId="29" applyNumberFormat="1" applyFont="1" applyFill="1" applyBorder="1" applyAlignment="1">
      <alignment horizontal="right" indent="1"/>
    </xf>
    <xf numFmtId="184" fontId="11" fillId="0" borderId="5" xfId="29" applyNumberFormat="1" applyFont="1" applyFill="1" applyBorder="1" applyAlignment="1">
      <alignment horizontal="right" vertical="center" indent="1"/>
    </xf>
    <xf numFmtId="184" fontId="11" fillId="0" borderId="2" xfId="29" applyNumberFormat="1" applyFont="1" applyFill="1" applyBorder="1" applyAlignment="1">
      <alignment horizontal="right" vertical="center" indent="1"/>
    </xf>
    <xf numFmtId="184" fontId="11" fillId="0" borderId="1" xfId="29" applyNumberFormat="1" applyFont="1" applyFill="1" applyBorder="1" applyAlignment="1">
      <alignment horizontal="right" vertical="center" indent="1"/>
    </xf>
    <xf numFmtId="0" fontId="11" fillId="0" borderId="12" xfId="29" applyFont="1" applyFill="1" applyBorder="1" applyAlignment="1">
      <alignment horizontal="center" vertical="center" wrapText="1"/>
    </xf>
    <xf numFmtId="0" fontId="11" fillId="0" borderId="92" xfId="29" applyFont="1" applyFill="1" applyBorder="1"/>
    <xf numFmtId="0" fontId="11" fillId="0" borderId="24" xfId="29" applyFont="1" applyFill="1" applyBorder="1" applyAlignment="1">
      <alignment horizontal="left" vertical="center" indent="2"/>
    </xf>
    <xf numFmtId="0" fontId="11" fillId="0" borderId="24" xfId="29" applyFont="1" applyFill="1" applyBorder="1" applyAlignment="1">
      <alignment vertical="center"/>
    </xf>
    <xf numFmtId="0" fontId="11" fillId="0" borderId="26" xfId="29" applyFont="1" applyFill="1" applyBorder="1" applyAlignment="1">
      <alignment horizontal="left" vertical="center" indent="2"/>
    </xf>
    <xf numFmtId="0" fontId="11" fillId="0" borderId="12" xfId="29" applyFont="1" applyFill="1" applyBorder="1" applyAlignment="1">
      <alignment horizontal="left" vertical="center"/>
    </xf>
    <xf numFmtId="184" fontId="11" fillId="0" borderId="14" xfId="29" applyNumberFormat="1" applyFont="1" applyFill="1" applyBorder="1" applyAlignment="1">
      <alignment horizontal="right" indent="1"/>
    </xf>
    <xf numFmtId="184" fontId="11" fillId="0" borderId="21" xfId="29" applyNumberFormat="1" applyFont="1" applyFill="1" applyBorder="1" applyAlignment="1">
      <alignment horizontal="right" vertical="center" indent="1"/>
    </xf>
    <xf numFmtId="184" fontId="11" fillId="0" borderId="22" xfId="29" applyNumberFormat="1" applyFont="1" applyFill="1" applyBorder="1" applyAlignment="1">
      <alignment horizontal="right" vertical="center" indent="1"/>
    </xf>
    <xf numFmtId="174" fontId="11" fillId="0" borderId="11" xfId="3" applyNumberFormat="1" applyFont="1" applyFill="1" applyBorder="1" applyAlignment="1">
      <alignment horizontal="right" vertical="center" indent="1"/>
    </xf>
    <xf numFmtId="0" fontId="11" fillId="0" borderId="74" xfId="30" applyNumberFormat="1" applyFont="1" applyFill="1" applyBorder="1" applyAlignment="1">
      <alignment horizontal="center" vertical="center"/>
    </xf>
    <xf numFmtId="0" fontId="11" fillId="0" borderId="75" xfId="30" applyNumberFormat="1" applyFont="1" applyFill="1" applyBorder="1" applyAlignment="1">
      <alignment horizontal="center" vertical="center"/>
    </xf>
    <xf numFmtId="0" fontId="11" fillId="0" borderId="89" xfId="30" applyFont="1" applyFill="1" applyBorder="1" applyAlignment="1" applyProtection="1">
      <alignment horizontal="left"/>
      <protection locked="0"/>
    </xf>
    <xf numFmtId="0" fontId="11" fillId="0" borderId="8" xfId="30" applyFont="1" applyFill="1" applyBorder="1" applyAlignment="1" applyProtection="1">
      <alignment horizontal="left" vertical="center"/>
      <protection locked="0"/>
    </xf>
    <xf numFmtId="0" fontId="11" fillId="0" borderId="8" xfId="30" applyFont="1" applyFill="1" applyBorder="1" applyAlignment="1" applyProtection="1">
      <alignment horizontal="left" vertical="top" wrapText="1"/>
      <protection locked="0"/>
    </xf>
    <xf numFmtId="0" fontId="11" fillId="0" borderId="4" xfId="30" applyFont="1" applyFill="1" applyBorder="1" applyAlignment="1" applyProtection="1">
      <alignment horizontal="left" vertical="center"/>
      <protection locked="0"/>
    </xf>
    <xf numFmtId="0" fontId="26" fillId="0" borderId="11" xfId="31" applyNumberFormat="1" applyFont="1" applyFill="1" applyBorder="1" applyAlignment="1">
      <alignment horizontal="left" vertical="center"/>
    </xf>
    <xf numFmtId="1" fontId="11" fillId="0" borderId="10" xfId="30" applyNumberFormat="1" applyFont="1" applyFill="1" applyBorder="1" applyAlignment="1">
      <alignment horizontal="center" vertical="center"/>
    </xf>
    <xf numFmtId="1" fontId="11" fillId="0" borderId="9" xfId="30" applyNumberFormat="1" applyFont="1" applyFill="1" applyBorder="1" applyAlignment="1">
      <alignment horizontal="center" vertical="center"/>
    </xf>
    <xf numFmtId="1" fontId="11" fillId="0" borderId="14" xfId="30" applyNumberFormat="1" applyFont="1" applyFill="1" applyBorder="1" applyAlignment="1">
      <alignment horizontal="center" vertical="center"/>
    </xf>
    <xf numFmtId="1" fontId="11" fillId="0" borderId="74" xfId="30" applyNumberFormat="1" applyFont="1" applyFill="1" applyBorder="1" applyAlignment="1">
      <alignment horizontal="center" vertical="center"/>
    </xf>
    <xf numFmtId="1" fontId="11" fillId="0" borderId="75" xfId="30" applyNumberFormat="1" applyFont="1" applyFill="1" applyBorder="1" applyAlignment="1">
      <alignment horizontal="center" vertical="center"/>
    </xf>
    <xf numFmtId="1" fontId="11" fillId="0" borderId="21" xfId="30" applyNumberFormat="1" applyFont="1" applyFill="1" applyBorder="1" applyAlignment="1">
      <alignment horizontal="center" vertical="center"/>
    </xf>
    <xf numFmtId="1" fontId="11" fillId="0" borderId="5" xfId="30" applyNumberFormat="1" applyFont="1" applyFill="1" applyBorder="1" applyAlignment="1">
      <alignment horizontal="center" vertical="center"/>
    </xf>
    <xf numFmtId="1" fontId="11" fillId="0" borderId="22" xfId="30" applyNumberFormat="1" applyFont="1" applyFill="1" applyBorder="1" applyAlignment="1">
      <alignment horizontal="center" vertical="center"/>
    </xf>
    <xf numFmtId="1" fontId="11" fillId="0" borderId="2" xfId="30" applyNumberFormat="1" applyFont="1" applyFill="1" applyBorder="1" applyAlignment="1">
      <alignment horizontal="center" vertical="center"/>
    </xf>
    <xf numFmtId="1" fontId="11" fillId="0" borderId="1" xfId="30" applyNumberFormat="1" applyFont="1" applyFill="1" applyBorder="1" applyAlignment="1">
      <alignment horizontal="center" vertical="center"/>
    </xf>
    <xf numFmtId="0" fontId="11" fillId="0" borderId="15" xfId="30" applyNumberFormat="1" applyFont="1" applyFill="1" applyBorder="1" applyAlignment="1">
      <alignment horizontal="center" vertical="center"/>
    </xf>
    <xf numFmtId="0" fontId="11" fillId="0" borderId="19" xfId="30" applyFont="1" applyFill="1" applyBorder="1" applyAlignment="1" applyProtection="1">
      <alignment horizontal="centerContinuous" vertical="center" wrapText="1"/>
      <protection locked="0"/>
    </xf>
    <xf numFmtId="0" fontId="12" fillId="0" borderId="0" xfId="16" applyFont="1" applyFill="1" applyBorder="1" applyAlignment="1">
      <alignment horizontal="right"/>
    </xf>
    <xf numFmtId="0" fontId="11" fillId="0" borderId="0" xfId="16" applyFont="1" applyFill="1" applyBorder="1" applyAlignment="1">
      <alignment horizontal="left"/>
    </xf>
    <xf numFmtId="1" fontId="26" fillId="0" borderId="137" xfId="16" applyNumberFormat="1" applyFont="1" applyFill="1" applyBorder="1" applyAlignment="1">
      <alignment horizontal="center" vertical="center"/>
    </xf>
    <xf numFmtId="1" fontId="26" fillId="0" borderId="97" xfId="16" applyNumberFormat="1" applyFont="1" applyFill="1" applyBorder="1" applyAlignment="1">
      <alignment horizontal="center" vertical="center"/>
    </xf>
    <xf numFmtId="3" fontId="11" fillId="0" borderId="85" xfId="16" applyNumberFormat="1" applyFont="1" applyFill="1" applyBorder="1" applyAlignment="1">
      <alignment horizontal="right" vertical="center"/>
    </xf>
    <xf numFmtId="3" fontId="11" fillId="0" borderId="97" xfId="16" applyNumberFormat="1" applyFont="1" applyFill="1" applyBorder="1" applyAlignment="1">
      <alignment horizontal="right" vertical="center"/>
    </xf>
    <xf numFmtId="0" fontId="26" fillId="0" borderId="19" xfId="16" applyFont="1" applyFill="1" applyBorder="1" applyAlignment="1">
      <alignment horizontal="center" vertical="center"/>
    </xf>
    <xf numFmtId="0" fontId="26" fillId="0" borderId="8" xfId="16" applyFont="1" applyFill="1" applyBorder="1"/>
    <xf numFmtId="0" fontId="11" fillId="0" borderId="8" xfId="16" applyFont="1" applyFill="1" applyBorder="1" applyAlignment="1">
      <alignment vertical="center"/>
    </xf>
    <xf numFmtId="0" fontId="26" fillId="0" borderId="19" xfId="16" applyFont="1" applyFill="1" applyBorder="1" applyAlignment="1">
      <alignment vertical="center"/>
    </xf>
    <xf numFmtId="1" fontId="26" fillId="0" borderId="11" xfId="16" applyNumberFormat="1" applyFont="1" applyFill="1" applyBorder="1" applyAlignment="1">
      <alignment horizontal="center" vertical="center"/>
    </xf>
    <xf numFmtId="3" fontId="26" fillId="0" borderId="21" xfId="3" applyNumberFormat="1" applyFont="1" applyFill="1" applyBorder="1" applyAlignment="1" applyProtection="1">
      <alignment horizontal="right"/>
    </xf>
    <xf numFmtId="3" fontId="26" fillId="0" borderId="79" xfId="3" applyNumberFormat="1" applyFont="1" applyFill="1" applyBorder="1" applyAlignment="1" applyProtection="1">
      <alignment horizontal="right"/>
    </xf>
    <xf numFmtId="3" fontId="11" fillId="0" borderId="21" xfId="3" quotePrefix="1" applyNumberFormat="1" applyFont="1" applyFill="1" applyBorder="1" applyAlignment="1" applyProtection="1">
      <alignment horizontal="right"/>
    </xf>
    <xf numFmtId="3" fontId="11" fillId="0" borderId="79" xfId="3" quotePrefix="1" applyNumberFormat="1" applyFont="1" applyFill="1" applyBorder="1" applyAlignment="1" applyProtection="1">
      <alignment horizontal="right"/>
    </xf>
    <xf numFmtId="3" fontId="11" fillId="0" borderId="21" xfId="3" applyNumberFormat="1" applyFont="1" applyFill="1" applyBorder="1" applyAlignment="1" applyProtection="1">
      <alignment horizontal="right" vertical="center"/>
    </xf>
    <xf numFmtId="3" fontId="11" fillId="0" borderId="79" xfId="3" applyNumberFormat="1" applyFont="1" applyFill="1" applyBorder="1" applyAlignment="1" applyProtection="1">
      <alignment horizontal="right" vertical="center"/>
    </xf>
    <xf numFmtId="3" fontId="11" fillId="0" borderId="138" xfId="3" applyNumberFormat="1" applyFont="1" applyFill="1" applyBorder="1" applyAlignment="1" applyProtection="1">
      <alignment horizontal="right" vertical="center"/>
    </xf>
    <xf numFmtId="3" fontId="11" fillId="0" borderId="139" xfId="3" applyNumberFormat="1" applyFont="1" applyFill="1" applyBorder="1" applyAlignment="1" applyProtection="1">
      <alignment horizontal="right" vertical="center"/>
    </xf>
    <xf numFmtId="3" fontId="11" fillId="0" borderId="95" xfId="16" applyNumberFormat="1" applyFont="1" applyFill="1" applyBorder="1" applyAlignment="1">
      <alignment horizontal="right" vertical="center"/>
    </xf>
    <xf numFmtId="0" fontId="22" fillId="0" borderId="129" xfId="16" applyFont="1" applyFill="1" applyBorder="1" applyAlignment="1">
      <alignment horizontal="center" vertical="center"/>
    </xf>
    <xf numFmtId="0" fontId="22" fillId="0" borderId="128" xfId="16" applyFont="1" applyFill="1" applyBorder="1" applyAlignment="1">
      <alignment horizontal="center" vertical="center"/>
    </xf>
    <xf numFmtId="0" fontId="22" fillId="0" borderId="130" xfId="16" applyFont="1" applyFill="1" applyBorder="1" applyAlignment="1">
      <alignment horizontal="center" vertical="center" wrapText="1"/>
    </xf>
    <xf numFmtId="0" fontId="22" fillId="0" borderId="140" xfId="16" applyFont="1" applyFill="1" applyBorder="1" applyAlignment="1">
      <alignment horizontal="center" vertical="center" wrapText="1"/>
    </xf>
    <xf numFmtId="3" fontId="22" fillId="0" borderId="37" xfId="3" applyNumberFormat="1" applyFont="1" applyFill="1" applyBorder="1" applyAlignment="1" applyProtection="1">
      <alignment horizontal="right"/>
    </xf>
    <xf numFmtId="43" fontId="22" fillId="0" borderId="37" xfId="3" applyNumberFormat="1" applyFont="1" applyFill="1" applyBorder="1" applyAlignment="1" applyProtection="1">
      <alignment horizontal="center"/>
    </xf>
    <xf numFmtId="0" fontId="22" fillId="0" borderId="8" xfId="16" applyFont="1" applyFill="1" applyBorder="1" applyAlignment="1">
      <alignment horizontal="center"/>
    </xf>
    <xf numFmtId="37" fontId="22" fillId="0" borderId="8" xfId="16" applyNumberFormat="1" applyFont="1" applyFill="1" applyBorder="1" applyAlignment="1">
      <alignment horizontal="center"/>
    </xf>
    <xf numFmtId="0" fontId="22" fillId="0" borderId="4" xfId="16" applyFont="1" applyFill="1" applyBorder="1" applyAlignment="1">
      <alignment horizontal="center"/>
    </xf>
    <xf numFmtId="0" fontId="22" fillId="0" borderId="92" xfId="16" applyFont="1" applyFill="1" applyBorder="1"/>
    <xf numFmtId="0" fontId="22" fillId="0" borderId="89" xfId="16" applyFont="1" applyFill="1" applyBorder="1" applyAlignment="1">
      <alignment horizontal="center"/>
    </xf>
    <xf numFmtId="3" fontId="22" fillId="0" borderId="111" xfId="3" applyNumberFormat="1" applyFont="1" applyFill="1" applyBorder="1" applyAlignment="1" applyProtection="1">
      <alignment horizontal="right"/>
    </xf>
    <xf numFmtId="3" fontId="22" fillId="0" borderId="120" xfId="3" applyNumberFormat="1" applyFont="1" applyFill="1" applyBorder="1" applyAlignment="1" applyProtection="1">
      <alignment horizontal="right"/>
    </xf>
    <xf numFmtId="0" fontId="22" fillId="0" borderId="145" xfId="16" applyFont="1" applyFill="1" applyBorder="1"/>
    <xf numFmtId="0" fontId="22" fillId="0" borderId="121" xfId="16" applyFont="1" applyFill="1" applyBorder="1"/>
    <xf numFmtId="0" fontId="22" fillId="0" borderId="24" xfId="16" applyFont="1" applyFill="1" applyBorder="1" applyAlignment="1">
      <alignment horizontal="left" indent="3"/>
    </xf>
    <xf numFmtId="3" fontId="22" fillId="0" borderId="79" xfId="3" applyNumberFormat="1" applyFont="1" applyFill="1" applyBorder="1" applyAlignment="1" applyProtection="1">
      <alignment horizontal="right"/>
    </xf>
    <xf numFmtId="0" fontId="22" fillId="0" borderId="24" xfId="16" applyFont="1" applyFill="1" applyBorder="1"/>
    <xf numFmtId="0" fontId="22" fillId="0" borderId="79" xfId="16" applyFont="1" applyFill="1" applyBorder="1"/>
    <xf numFmtId="0" fontId="22" fillId="0" borderId="24" xfId="16" applyFont="1" applyFill="1" applyBorder="1" applyAlignment="1">
      <alignment horizontal="left" indent="2"/>
    </xf>
    <xf numFmtId="10" fontId="22" fillId="0" borderId="79" xfId="14" applyNumberFormat="1" applyFont="1" applyFill="1" applyBorder="1"/>
    <xf numFmtId="3" fontId="22" fillId="0" borderId="79" xfId="14" applyNumberFormat="1" applyFont="1" applyFill="1" applyBorder="1"/>
    <xf numFmtId="186" fontId="22" fillId="0" borderId="79" xfId="3" applyNumberFormat="1" applyFont="1" applyFill="1" applyBorder="1" applyAlignment="1" applyProtection="1">
      <alignment horizontal="right"/>
    </xf>
    <xf numFmtId="10" fontId="22" fillId="0" borderId="79" xfId="14" applyNumberFormat="1" applyFont="1" applyFill="1" applyBorder="1" applyAlignment="1" applyProtection="1">
      <alignment horizontal="right"/>
    </xf>
    <xf numFmtId="0" fontId="22" fillId="0" borderId="26" xfId="16" applyFont="1" applyFill="1" applyBorder="1" applyAlignment="1">
      <alignment horizontal="left" indent="3"/>
    </xf>
    <xf numFmtId="3" fontId="22" fillId="0" borderId="90" xfId="3" applyNumberFormat="1" applyFont="1" applyFill="1" applyBorder="1" applyAlignment="1" applyProtection="1">
      <alignment horizontal="right"/>
    </xf>
    <xf numFmtId="3" fontId="22" fillId="0" borderId="88" xfId="3" applyNumberFormat="1" applyFont="1" applyFill="1" applyBorder="1" applyAlignment="1" applyProtection="1">
      <alignment horizontal="right"/>
    </xf>
    <xf numFmtId="3" fontId="22" fillId="0" borderId="146" xfId="3" applyNumberFormat="1" applyFont="1" applyFill="1" applyBorder="1" applyAlignment="1" applyProtection="1">
      <alignment horizontal="right"/>
    </xf>
    <xf numFmtId="3" fontId="22" fillId="0" borderId="91" xfId="3" applyNumberFormat="1" applyFont="1" applyFill="1" applyBorder="1" applyAlignment="1" applyProtection="1">
      <alignment horizontal="right"/>
    </xf>
    <xf numFmtId="0" fontId="22" fillId="0" borderId="24" xfId="16" applyFont="1" applyFill="1" applyBorder="1" applyAlignment="1">
      <alignment horizontal="left"/>
    </xf>
    <xf numFmtId="169" fontId="22" fillId="0" borderId="79" xfId="3" applyNumberFormat="1" applyFont="1" applyFill="1" applyBorder="1" applyAlignment="1" applyProtection="1">
      <alignment horizontal="right"/>
    </xf>
    <xf numFmtId="0" fontId="22" fillId="0" borderId="24" xfId="16" applyFont="1" applyFill="1" applyBorder="1" applyAlignment="1">
      <alignment horizontal="left" vertical="center"/>
    </xf>
    <xf numFmtId="169" fontId="22" fillId="0" borderId="149" xfId="3" applyNumberFormat="1" applyFont="1" applyFill="1" applyBorder="1" applyAlignment="1" applyProtection="1">
      <alignment horizontal="right" vertical="center"/>
    </xf>
    <xf numFmtId="0" fontId="22" fillId="0" borderId="150" xfId="16" applyFont="1" applyFill="1" applyBorder="1" applyAlignment="1">
      <alignment vertical="center"/>
    </xf>
    <xf numFmtId="169" fontId="22" fillId="0" borderId="129" xfId="3" applyNumberFormat="1" applyFont="1" applyFill="1" applyBorder="1" applyAlignment="1" applyProtection="1">
      <alignment horizontal="right" vertical="center"/>
    </xf>
    <xf numFmtId="169" fontId="22" fillId="0" borderId="88" xfId="3" applyNumberFormat="1" applyFont="1" applyFill="1" applyBorder="1" applyAlignment="1" applyProtection="1">
      <alignment horizontal="right" vertical="center"/>
    </xf>
    <xf numFmtId="169" fontId="22" fillId="0" borderId="2" xfId="3" applyNumberFormat="1" applyFont="1" applyFill="1" applyBorder="1" applyAlignment="1" applyProtection="1">
      <alignment horizontal="right" vertical="center"/>
    </xf>
    <xf numFmtId="169" fontId="22" fillId="0" borderId="1" xfId="3" applyNumberFormat="1" applyFont="1" applyFill="1" applyBorder="1" applyAlignment="1" applyProtection="1">
      <alignment horizontal="right" vertical="center"/>
    </xf>
    <xf numFmtId="0" fontId="22" fillId="0" borderId="90" xfId="16" applyFont="1" applyFill="1" applyBorder="1" applyAlignment="1">
      <alignment horizontal="center" vertical="center" wrapText="1"/>
    </xf>
    <xf numFmtId="0" fontId="22" fillId="0" borderId="18" xfId="16" applyFont="1" applyFill="1" applyBorder="1" applyAlignment="1">
      <alignment horizontal="center" vertical="center" wrapText="1"/>
    </xf>
    <xf numFmtId="0" fontId="22" fillId="0" borderId="0" xfId="16" applyFont="1" applyFill="1" applyBorder="1" applyAlignment="1">
      <alignment vertical="center"/>
    </xf>
    <xf numFmtId="0" fontId="22" fillId="0" borderId="152" xfId="16" applyFont="1" applyFill="1" applyBorder="1" applyAlignment="1">
      <alignment vertical="center"/>
    </xf>
    <xf numFmtId="0" fontId="22" fillId="0" borderId="102" xfId="16" applyFont="1" applyFill="1" applyBorder="1" applyAlignment="1">
      <alignment horizontal="center" vertical="center" wrapText="1"/>
    </xf>
    <xf numFmtId="169" fontId="22" fillId="0" borderId="21" xfId="3" applyNumberFormat="1" applyFont="1" applyFill="1" applyBorder="1" applyAlignment="1">
      <alignment horizontal="right"/>
    </xf>
    <xf numFmtId="169" fontId="22" fillId="0" borderId="100" xfId="3" applyNumberFormat="1" applyFont="1" applyFill="1" applyBorder="1" applyAlignment="1">
      <alignment horizontal="right" vertical="center"/>
    </xf>
    <xf numFmtId="169" fontId="22" fillId="0" borderId="142" xfId="3" applyNumberFormat="1" applyFont="1" applyFill="1" applyBorder="1" applyAlignment="1" applyProtection="1">
      <alignment horizontal="right" vertical="center"/>
    </xf>
    <xf numFmtId="0" fontId="11" fillId="0" borderId="10" xfId="16" applyFont="1" applyFill="1" applyBorder="1" applyAlignment="1" applyProtection="1">
      <alignment horizontal="center" vertical="center" wrapText="1"/>
    </xf>
    <xf numFmtId="0" fontId="11" fillId="0" borderId="9" xfId="16" applyFont="1" applyFill="1" applyBorder="1" applyAlignment="1" applyProtection="1">
      <alignment horizontal="center" vertical="center" wrapText="1"/>
    </xf>
    <xf numFmtId="0" fontId="11" fillId="0" borderId="11" xfId="16" applyFont="1" applyFill="1" applyBorder="1" applyAlignment="1" applyProtection="1">
      <alignment horizontal="center" vertical="center" wrapText="1"/>
    </xf>
    <xf numFmtId="184" fontId="11" fillId="0" borderId="24" xfId="16" applyNumberFormat="1" applyFont="1" applyFill="1" applyBorder="1" applyAlignment="1" applyProtection="1">
      <alignment horizontal="center"/>
    </xf>
    <xf numFmtId="184" fontId="11" fillId="0" borderId="5" xfId="16" applyNumberFormat="1" applyFont="1" applyFill="1" applyBorder="1" applyAlignment="1" applyProtection="1">
      <alignment horizontal="center" vertical="center"/>
    </xf>
    <xf numFmtId="184" fontId="11" fillId="0" borderId="5" xfId="16" applyNumberFormat="1" applyFont="1" applyFill="1" applyBorder="1" applyAlignment="1" applyProtection="1">
      <alignment horizontal="center"/>
    </xf>
    <xf numFmtId="184" fontId="22" fillId="0" borderId="5" xfId="16" applyNumberFormat="1" applyFont="1" applyFill="1" applyBorder="1" applyAlignment="1" applyProtection="1">
      <alignment horizontal="center" vertical="center"/>
    </xf>
    <xf numFmtId="184" fontId="11" fillId="0" borderId="26" xfId="16" applyNumberFormat="1" applyFont="1" applyFill="1" applyBorder="1" applyAlignment="1" applyProtection="1">
      <alignment horizontal="center"/>
    </xf>
    <xf numFmtId="184" fontId="11" fillId="0" borderId="2" xfId="16" applyNumberFormat="1" applyFont="1" applyFill="1" applyBorder="1" applyAlignment="1" applyProtection="1">
      <alignment horizontal="center" vertical="center"/>
    </xf>
    <xf numFmtId="184" fontId="11" fillId="0" borderId="27" xfId="16" applyNumberFormat="1" applyFont="1" applyFill="1" applyBorder="1" applyAlignment="1" applyProtection="1">
      <alignment horizontal="center"/>
    </xf>
    <xf numFmtId="184" fontId="11" fillId="0" borderId="27" xfId="16" applyNumberFormat="1" applyFont="1" applyFill="1" applyBorder="1" applyAlignment="1" applyProtection="1">
      <alignment horizontal="center" vertical="center"/>
    </xf>
    <xf numFmtId="184" fontId="11" fillId="0" borderId="1" xfId="16" applyNumberFormat="1" applyFont="1" applyFill="1" applyBorder="1" applyAlignment="1" applyProtection="1">
      <alignment horizontal="center" vertical="center"/>
    </xf>
    <xf numFmtId="0" fontId="11" fillId="0" borderId="92" xfId="16" applyFont="1" applyFill="1" applyBorder="1" applyAlignment="1" applyProtection="1">
      <alignment horizontal="left"/>
    </xf>
    <xf numFmtId="0" fontId="11" fillId="0" borderId="16" xfId="16" applyFont="1" applyFill="1" applyBorder="1" applyAlignment="1" applyProtection="1">
      <alignment horizontal="left"/>
    </xf>
    <xf numFmtId="0" fontId="11" fillId="0" borderId="24" xfId="16" applyFont="1" applyFill="1" applyBorder="1" applyAlignment="1" applyProtection="1">
      <alignment horizontal="left"/>
    </xf>
    <xf numFmtId="0" fontId="11" fillId="0" borderId="17" xfId="16" applyFont="1" applyFill="1" applyBorder="1" applyAlignment="1" applyProtection="1">
      <alignment horizontal="left"/>
    </xf>
    <xf numFmtId="0" fontId="11" fillId="0" borderId="24" xfId="16" applyFont="1" applyFill="1" applyBorder="1"/>
    <xf numFmtId="0" fontId="11" fillId="0" borderId="24" xfId="16" applyFont="1" applyFill="1" applyBorder="1" applyProtection="1"/>
    <xf numFmtId="0" fontId="14" fillId="0" borderId="24" xfId="16" applyFont="1" applyFill="1" applyBorder="1" applyProtection="1"/>
    <xf numFmtId="0" fontId="22" fillId="0" borderId="17" xfId="16" applyFont="1" applyFill="1" applyBorder="1" applyAlignment="1" applyProtection="1">
      <alignment horizontal="left"/>
    </xf>
    <xf numFmtId="0" fontId="11" fillId="0" borderId="26" xfId="16" applyFont="1" applyFill="1" applyBorder="1" applyProtection="1"/>
    <xf numFmtId="0" fontId="11" fillId="0" borderId="18" xfId="16" applyFont="1" applyFill="1" applyBorder="1" applyAlignment="1" applyProtection="1">
      <alignment horizontal="left"/>
    </xf>
    <xf numFmtId="0" fontId="12" fillId="0" borderId="0" xfId="31" applyNumberFormat="1" applyFont="1" applyFill="1" applyBorder="1" applyAlignment="1">
      <alignment horizontal="right" vertical="top"/>
    </xf>
    <xf numFmtId="187" fontId="11" fillId="0" borderId="24" xfId="16" applyNumberFormat="1" applyFont="1" applyFill="1" applyBorder="1" applyAlignment="1" applyProtection="1">
      <alignment horizontal="center" vertical="center"/>
      <protection locked="0"/>
    </xf>
    <xf numFmtId="184" fontId="11" fillId="0" borderId="5" xfId="3" applyNumberFormat="1" applyFont="1" applyFill="1" applyBorder="1" applyAlignment="1" applyProtection="1">
      <alignment horizontal="center" vertical="center"/>
    </xf>
    <xf numFmtId="187" fontId="11" fillId="0" borderId="24" xfId="16" applyNumberFormat="1" applyFont="1" applyFill="1" applyBorder="1" applyAlignment="1" applyProtection="1">
      <alignment horizontal="center" vertical="top"/>
      <protection locked="0"/>
    </xf>
    <xf numFmtId="0" fontId="11" fillId="0" borderId="13" xfId="16" applyNumberFormat="1" applyFont="1" applyFill="1" applyBorder="1" applyAlignment="1">
      <alignment horizontal="center" vertical="center"/>
    </xf>
    <xf numFmtId="0" fontId="11" fillId="0" borderId="137" xfId="16" applyNumberFormat="1" applyFont="1" applyFill="1" applyBorder="1" applyAlignment="1">
      <alignment horizontal="center" vertical="center"/>
    </xf>
    <xf numFmtId="0" fontId="11" fillId="0" borderId="97" xfId="16" applyNumberFormat="1" applyFont="1" applyFill="1" applyBorder="1" applyAlignment="1">
      <alignment horizontal="center" vertical="center"/>
    </xf>
    <xf numFmtId="0" fontId="11" fillId="0" borderId="17" xfId="30" applyFont="1" applyFill="1" applyBorder="1" applyAlignment="1" applyProtection="1">
      <alignment horizontal="left"/>
      <protection locked="0"/>
    </xf>
    <xf numFmtId="0" fontId="11" fillId="0" borderId="17" xfId="30" applyFont="1" applyFill="1" applyBorder="1" applyAlignment="1" applyProtection="1">
      <alignment horizontal="left" vertical="center"/>
      <protection locked="0"/>
    </xf>
    <xf numFmtId="0" fontId="22" fillId="0" borderId="17" xfId="30" applyFont="1" applyFill="1" applyBorder="1" applyAlignment="1" applyProtection="1">
      <alignment horizontal="left" vertical="center"/>
      <protection locked="0"/>
    </xf>
    <xf numFmtId="0" fontId="22" fillId="0" borderId="17" xfId="30" applyFont="1" applyFill="1" applyBorder="1" applyAlignment="1" applyProtection="1">
      <alignment horizontal="left" vertical="top" wrapText="1"/>
      <protection locked="0"/>
    </xf>
    <xf numFmtId="0" fontId="11" fillId="0" borderId="12" xfId="16" applyFont="1" applyFill="1" applyBorder="1" applyAlignment="1" applyProtection="1">
      <alignment horizontal="left" vertical="center"/>
      <protection locked="0"/>
    </xf>
    <xf numFmtId="0" fontId="11" fillId="0" borderId="20" xfId="16" applyFont="1" applyFill="1" applyBorder="1" applyAlignment="1" applyProtection="1">
      <alignment horizontal="left" vertical="center"/>
      <protection locked="0"/>
    </xf>
    <xf numFmtId="184" fontId="11" fillId="0" borderId="13" xfId="3" applyNumberFormat="1" applyFont="1" applyFill="1" applyBorder="1" applyAlignment="1" applyProtection="1">
      <alignment horizontal="center" vertical="center"/>
    </xf>
    <xf numFmtId="184" fontId="11" fillId="0" borderId="137" xfId="3" applyNumberFormat="1" applyFont="1" applyFill="1" applyBorder="1" applyAlignment="1" applyProtection="1">
      <alignment horizontal="center" vertical="center"/>
    </xf>
    <xf numFmtId="184" fontId="11" fillId="0" borderId="97" xfId="3" applyNumberFormat="1" applyFont="1" applyFill="1" applyBorder="1" applyAlignment="1" applyProtection="1">
      <alignment horizontal="center" vertical="center"/>
    </xf>
    <xf numFmtId="0" fontId="11" fillId="0" borderId="5" xfId="16" applyFont="1" applyBorder="1"/>
    <xf numFmtId="185" fontId="11" fillId="0" borderId="5" xfId="16" applyNumberFormat="1" applyFont="1" applyBorder="1"/>
    <xf numFmtId="185" fontId="11" fillId="0" borderId="5" xfId="22" applyNumberFormat="1" applyFont="1" applyFill="1" applyBorder="1" applyAlignment="1" applyProtection="1"/>
    <xf numFmtId="167" fontId="11" fillId="0" borderId="5" xfId="22" applyFont="1" applyFill="1" applyBorder="1" applyAlignment="1" applyProtection="1"/>
    <xf numFmtId="185" fontId="11" fillId="0" borderId="79" xfId="22" applyNumberFormat="1" applyFont="1" applyFill="1" applyBorder="1" applyAlignment="1" applyProtection="1">
      <alignment horizontal="right"/>
    </xf>
    <xf numFmtId="167" fontId="11" fillId="0" borderId="79" xfId="22" applyFont="1" applyFill="1" applyBorder="1" applyAlignment="1" applyProtection="1">
      <alignment horizontal="right"/>
    </xf>
    <xf numFmtId="3" fontId="11" fillId="0" borderId="5" xfId="16" applyNumberFormat="1" applyFont="1" applyBorder="1"/>
    <xf numFmtId="185" fontId="11" fillId="0" borderId="79" xfId="22" applyNumberFormat="1" applyFont="1" applyFill="1" applyBorder="1" applyAlignment="1" applyProtection="1"/>
    <xf numFmtId="185" fontId="26" fillId="0" borderId="79" xfId="22" applyNumberFormat="1" applyFont="1" applyFill="1" applyBorder="1" applyAlignment="1" applyProtection="1">
      <alignment horizontal="right"/>
    </xf>
    <xf numFmtId="185" fontId="26" fillId="0" borderId="79" xfId="22" applyNumberFormat="1" applyFont="1" applyFill="1" applyBorder="1" applyAlignment="1" applyProtection="1"/>
    <xf numFmtId="185" fontId="11" fillId="0" borderId="90" xfId="22" applyNumberFormat="1" applyFont="1" applyFill="1" applyBorder="1" applyAlignment="1" applyProtection="1"/>
    <xf numFmtId="185" fontId="11" fillId="0" borderId="88" xfId="22" applyNumberFormat="1" applyFont="1" applyFill="1" applyBorder="1" applyAlignment="1" applyProtection="1"/>
    <xf numFmtId="185" fontId="11" fillId="0" borderId="91" xfId="22" applyNumberFormat="1" applyFont="1" applyFill="1" applyBorder="1" applyAlignment="1" applyProtection="1"/>
    <xf numFmtId="0" fontId="26" fillId="0" borderId="13" xfId="16" applyFont="1" applyBorder="1" applyAlignment="1">
      <alignment horizontal="center" vertical="center"/>
    </xf>
    <xf numFmtId="0" fontId="26" fillId="0" borderId="10" xfId="16" applyFont="1" applyBorder="1" applyAlignment="1">
      <alignment horizontal="center" vertical="center"/>
    </xf>
    <xf numFmtId="0" fontId="26" fillId="0" borderId="9" xfId="16" applyFont="1" applyBorder="1" applyAlignment="1">
      <alignment horizontal="center" vertical="center"/>
    </xf>
    <xf numFmtId="0" fontId="11" fillId="0" borderId="19" xfId="16" applyFont="1" applyBorder="1" applyAlignment="1">
      <alignment horizontal="center" vertical="center"/>
    </xf>
    <xf numFmtId="0" fontId="26" fillId="0" borderId="8" xfId="16" applyFont="1" applyBorder="1"/>
    <xf numFmtId="0" fontId="26" fillId="0" borderId="8" xfId="16" applyFont="1" applyBorder="1" applyAlignment="1">
      <alignment horizontal="left" indent="1"/>
    </xf>
    <xf numFmtId="0" fontId="26" fillId="0" borderId="8" xfId="16" applyFont="1" applyBorder="1" applyAlignment="1">
      <alignment horizontal="left" indent="3"/>
    </xf>
    <xf numFmtId="0" fontId="11" fillId="0" borderId="8" xfId="16" applyFont="1" applyBorder="1" applyAlignment="1">
      <alignment horizontal="left" indent="5"/>
    </xf>
    <xf numFmtId="0" fontId="26" fillId="0" borderId="8" xfId="16" applyFont="1" applyBorder="1" applyAlignment="1">
      <alignment horizontal="left" indent="5"/>
    </xf>
    <xf numFmtId="0" fontId="26" fillId="0" borderId="4" xfId="16" applyFont="1" applyBorder="1" applyAlignment="1">
      <alignment horizontal="left" indent="1"/>
    </xf>
    <xf numFmtId="1" fontId="22" fillId="0" borderId="12" xfId="16" applyNumberFormat="1" applyFont="1" applyBorder="1" applyAlignment="1">
      <alignment horizontal="center" vertical="center"/>
    </xf>
    <xf numFmtId="0" fontId="22" fillId="0" borderId="10" xfId="16" applyFont="1" applyBorder="1" applyAlignment="1">
      <alignment horizontal="center" vertical="center"/>
    </xf>
    <xf numFmtId="0" fontId="22" fillId="0" borderId="9" xfId="16" applyFont="1" applyBorder="1" applyAlignment="1">
      <alignment horizontal="center" vertical="center"/>
    </xf>
    <xf numFmtId="0" fontId="22" fillId="0" borderId="13" xfId="16" applyFont="1" applyBorder="1" applyAlignment="1">
      <alignment horizontal="center" vertical="center"/>
    </xf>
    <xf numFmtId="190" fontId="22" fillId="0" borderId="37" xfId="22" applyNumberFormat="1" applyFont="1" applyFill="1" applyBorder="1" applyAlignment="1" applyProtection="1"/>
    <xf numFmtId="1" fontId="22" fillId="0" borderId="19" xfId="16" applyNumberFormat="1" applyFont="1" applyBorder="1" applyAlignment="1">
      <alignment horizontal="center" vertical="center"/>
    </xf>
    <xf numFmtId="1" fontId="22" fillId="0" borderId="8" xfId="16" applyNumberFormat="1" applyFont="1" applyBorder="1" applyAlignment="1">
      <alignment horizontal="center"/>
    </xf>
    <xf numFmtId="0" fontId="22" fillId="0" borderId="8" xfId="16" quotePrefix="1" applyFont="1" applyBorder="1" applyAlignment="1">
      <alignment horizontal="center"/>
    </xf>
    <xf numFmtId="1" fontId="22" fillId="0" borderId="4" xfId="16" applyNumberFormat="1" applyFont="1" applyBorder="1" applyAlignment="1">
      <alignment horizontal="center"/>
    </xf>
    <xf numFmtId="1" fontId="22" fillId="0" borderId="92" xfId="16" applyNumberFormat="1" applyFont="1" applyBorder="1"/>
    <xf numFmtId="1" fontId="22" fillId="0" borderId="89" xfId="16" applyNumberFormat="1" applyFont="1" applyBorder="1" applyAlignment="1">
      <alignment horizontal="center"/>
    </xf>
    <xf numFmtId="185" fontId="22" fillId="0" borderId="111" xfId="22" applyNumberFormat="1" applyFont="1" applyFill="1" applyBorder="1" applyAlignment="1" applyProtection="1"/>
    <xf numFmtId="185" fontId="22" fillId="0" borderId="111" xfId="22" applyNumberFormat="1" applyFont="1" applyFill="1" applyBorder="1" applyAlignment="1" applyProtection="1">
      <alignment horizontal="right"/>
    </xf>
    <xf numFmtId="185" fontId="22" fillId="0" borderId="16" xfId="22" applyNumberFormat="1" applyFont="1" applyFill="1" applyBorder="1" applyAlignment="1" applyProtection="1">
      <alignment horizontal="right"/>
    </xf>
    <xf numFmtId="1" fontId="22" fillId="0" borderId="24" xfId="16" applyNumberFormat="1" applyFont="1" applyBorder="1" applyAlignment="1">
      <alignment horizontal="left" indent="1"/>
    </xf>
    <xf numFmtId="185" fontId="22" fillId="0" borderId="79" xfId="22" applyNumberFormat="1" applyFont="1" applyFill="1" applyBorder="1" applyAlignment="1" applyProtection="1"/>
    <xf numFmtId="1" fontId="22" fillId="0" borderId="24" xfId="16" applyNumberFormat="1" applyFont="1" applyBorder="1" applyAlignment="1">
      <alignment horizontal="left" indent="3"/>
    </xf>
    <xf numFmtId="1" fontId="22" fillId="0" borderId="24" xfId="16" applyNumberFormat="1" applyFont="1" applyBorder="1" applyAlignment="1">
      <alignment horizontal="left" indent="10"/>
    </xf>
    <xf numFmtId="185" fontId="22" fillId="0" borderId="17" xfId="22" applyNumberFormat="1" applyFont="1" applyFill="1" applyBorder="1" applyAlignment="1" applyProtection="1">
      <alignment horizontal="right"/>
    </xf>
    <xf numFmtId="1" fontId="22" fillId="0" borderId="24" xfId="16" applyNumberFormat="1" applyFont="1" applyBorder="1"/>
    <xf numFmtId="1" fontId="22" fillId="0" borderId="24" xfId="16" applyNumberFormat="1" applyFont="1" applyBorder="1" applyAlignment="1">
      <alignment horizontal="left" wrapText="1" indent="1"/>
    </xf>
    <xf numFmtId="190" fontId="22" fillId="0" borderId="17" xfId="22" applyNumberFormat="1" applyFont="1" applyFill="1" applyBorder="1" applyAlignment="1" applyProtection="1">
      <alignment horizontal="right"/>
    </xf>
    <xf numFmtId="1" fontId="22" fillId="0" borderId="24" xfId="16" applyNumberFormat="1" applyFont="1" applyBorder="1" applyAlignment="1">
      <alignment horizontal="left" wrapText="1" indent="3"/>
    </xf>
    <xf numFmtId="1" fontId="22" fillId="0" borderId="24" xfId="16" applyNumberFormat="1" applyFont="1" applyBorder="1" applyAlignment="1">
      <alignment horizontal="left" indent="5"/>
    </xf>
    <xf numFmtId="167" fontId="22" fillId="0" borderId="17" xfId="22" applyNumberFormat="1" applyFont="1" applyFill="1" applyBorder="1" applyAlignment="1" applyProtection="1">
      <alignment horizontal="right"/>
    </xf>
    <xf numFmtId="1" fontId="22" fillId="0" borderId="26" xfId="16" applyNumberFormat="1" applyFont="1" applyBorder="1" applyAlignment="1">
      <alignment horizontal="left" indent="3"/>
    </xf>
    <xf numFmtId="185" fontId="22" fillId="0" borderId="90" xfId="22" applyNumberFormat="1" applyFont="1" applyFill="1" applyBorder="1" applyAlignment="1" applyProtection="1">
      <alignment horizontal="right"/>
    </xf>
    <xf numFmtId="167" fontId="22" fillId="0" borderId="90" xfId="22" applyFont="1" applyFill="1" applyBorder="1" applyAlignment="1" applyProtection="1">
      <alignment horizontal="right"/>
    </xf>
    <xf numFmtId="167" fontId="22" fillId="0" borderId="18" xfId="22" applyNumberFormat="1" applyFont="1" applyFill="1" applyBorder="1" applyAlignment="1" applyProtection="1">
      <alignment horizontal="right"/>
    </xf>
    <xf numFmtId="1" fontId="26" fillId="0" borderId="12" xfId="16" applyNumberFormat="1" applyFont="1" applyBorder="1" applyAlignment="1">
      <alignment horizontal="center" vertical="center"/>
    </xf>
    <xf numFmtId="1" fontId="11" fillId="0" borderId="74" xfId="16" applyNumberFormat="1" applyFont="1" applyBorder="1"/>
    <xf numFmtId="185" fontId="11" fillId="0" borderId="111" xfId="22" applyNumberFormat="1" applyFont="1" applyFill="1" applyBorder="1" applyAlignment="1" applyProtection="1">
      <alignment horizontal="right"/>
    </xf>
    <xf numFmtId="185" fontId="11" fillId="0" borderId="16" xfId="22" applyNumberFormat="1" applyFont="1" applyFill="1" applyBorder="1" applyAlignment="1" applyProtection="1">
      <alignment horizontal="right"/>
    </xf>
    <xf numFmtId="1" fontId="26" fillId="0" borderId="24" xfId="16" applyNumberFormat="1" applyFont="1" applyBorder="1" applyAlignment="1">
      <alignment horizontal="left" indent="1"/>
    </xf>
    <xf numFmtId="1" fontId="11" fillId="0" borderId="5" xfId="16" applyNumberFormat="1" applyFont="1" applyBorder="1"/>
    <xf numFmtId="1" fontId="26" fillId="0" borderId="24" xfId="16" applyNumberFormat="1" applyFont="1" applyBorder="1" applyAlignment="1">
      <alignment horizontal="left" indent="3"/>
    </xf>
    <xf numFmtId="1" fontId="26" fillId="0" borderId="24" xfId="16" applyNumberFormat="1" applyFont="1" applyBorder="1" applyAlignment="1">
      <alignment horizontal="left" indent="4"/>
    </xf>
    <xf numFmtId="1" fontId="11" fillId="0" borderId="24" xfId="16" applyNumberFormat="1" applyFont="1" applyBorder="1" applyAlignment="1">
      <alignment horizontal="left" indent="2"/>
    </xf>
    <xf numFmtId="167" fontId="11" fillId="0" borderId="79" xfId="22" applyFont="1" applyFill="1" applyBorder="1" applyAlignment="1" applyProtection="1"/>
    <xf numFmtId="1" fontId="26" fillId="0" borderId="24" xfId="16" applyNumberFormat="1" applyFont="1" applyBorder="1" applyAlignment="1">
      <alignment horizontal="left" indent="2"/>
    </xf>
    <xf numFmtId="1" fontId="26" fillId="0" borderId="24" xfId="16" applyNumberFormat="1" applyFont="1" applyBorder="1" applyAlignment="1">
      <alignment horizontal="left" indent="6"/>
    </xf>
    <xf numFmtId="1" fontId="11" fillId="0" borderId="79" xfId="16" applyNumberFormat="1" applyFont="1" applyBorder="1"/>
    <xf numFmtId="2" fontId="11" fillId="0" borderId="79" xfId="16" applyNumberFormat="1" applyFont="1" applyBorder="1"/>
    <xf numFmtId="2" fontId="26" fillId="0" borderId="79" xfId="16" applyNumberFormat="1" applyFont="1" applyBorder="1"/>
    <xf numFmtId="43" fontId="11" fillId="0" borderId="79" xfId="23" applyFont="1" applyFill="1" applyBorder="1" applyAlignment="1">
      <alignment horizontal="right"/>
    </xf>
    <xf numFmtId="2" fontId="26" fillId="0" borderId="88" xfId="16" applyNumberFormat="1" applyFont="1" applyBorder="1"/>
    <xf numFmtId="2" fontId="26" fillId="0" borderId="91" xfId="16" applyNumberFormat="1" applyFont="1" applyBorder="1"/>
    <xf numFmtId="1" fontId="26" fillId="0" borderId="24" xfId="16" applyNumberFormat="1" applyFont="1" applyBorder="1" applyAlignment="1">
      <alignment horizontal="left" indent="5"/>
    </xf>
    <xf numFmtId="1" fontId="11" fillId="0" borderId="26" xfId="16" applyNumberFormat="1" applyFont="1" applyBorder="1" applyAlignment="1">
      <alignment horizontal="left" indent="6"/>
    </xf>
    <xf numFmtId="1" fontId="11" fillId="0" borderId="15" xfId="16" applyNumberFormat="1" applyFont="1" applyBorder="1"/>
    <xf numFmtId="1" fontId="11" fillId="0" borderId="7" xfId="16" applyNumberFormat="1" applyFont="1" applyBorder="1"/>
    <xf numFmtId="167" fontId="11" fillId="0" borderId="37" xfId="22" applyFont="1" applyFill="1" applyBorder="1" applyAlignment="1" applyProtection="1"/>
    <xf numFmtId="1" fontId="11" fillId="0" borderId="37" xfId="16" applyNumberFormat="1" applyFont="1" applyBorder="1"/>
    <xf numFmtId="2" fontId="11" fillId="0" borderId="37" xfId="16" applyNumberFormat="1" applyFont="1" applyBorder="1"/>
    <xf numFmtId="2" fontId="26" fillId="0" borderId="37" xfId="16" applyNumberFormat="1" applyFont="1" applyBorder="1"/>
    <xf numFmtId="2" fontId="26" fillId="0" borderId="90" xfId="16" applyNumberFormat="1" applyFont="1" applyBorder="1"/>
    <xf numFmtId="1" fontId="26" fillId="0" borderId="19" xfId="16" applyNumberFormat="1" applyFont="1" applyBorder="1" applyAlignment="1">
      <alignment horizontal="center" vertical="center"/>
    </xf>
    <xf numFmtId="1" fontId="26" fillId="0" borderId="89" xfId="16" applyNumberFormat="1" applyFont="1" applyBorder="1" applyAlignment="1">
      <alignment horizontal="center"/>
    </xf>
    <xf numFmtId="1" fontId="26" fillId="0" borderId="8" xfId="16" applyNumberFormat="1" applyFont="1" applyBorder="1" applyAlignment="1">
      <alignment horizontal="center"/>
    </xf>
    <xf numFmtId="1" fontId="11" fillId="0" borderId="8" xfId="16" applyNumberFormat="1" applyFont="1" applyBorder="1"/>
    <xf numFmtId="1" fontId="26" fillId="0" borderId="4" xfId="16" applyNumberFormat="1" applyFont="1" applyBorder="1" applyAlignment="1">
      <alignment horizontal="center"/>
    </xf>
    <xf numFmtId="3" fontId="26" fillId="0" borderId="0" xfId="16" applyNumberFormat="1" applyFont="1" applyBorder="1" applyAlignment="1">
      <alignment horizontal="right"/>
    </xf>
    <xf numFmtId="3" fontId="26" fillId="0" borderId="5" xfId="16" applyNumberFormat="1" applyFont="1" applyBorder="1" applyAlignment="1">
      <alignment horizontal="right"/>
    </xf>
    <xf numFmtId="3" fontId="26" fillId="0" borderId="0" xfId="16" applyNumberFormat="1" applyFont="1" applyBorder="1"/>
    <xf numFmtId="3" fontId="26" fillId="0" borderId="5" xfId="16" applyNumberFormat="1" applyFont="1" applyBorder="1"/>
    <xf numFmtId="3" fontId="11" fillId="0" borderId="5" xfId="22" applyNumberFormat="1" applyFont="1" applyFill="1" applyBorder="1" applyAlignment="1">
      <alignment horizontal="right"/>
    </xf>
    <xf numFmtId="185" fontId="11" fillId="0" borderId="88" xfId="22" applyNumberFormat="1" applyFont="1" applyFill="1" applyBorder="1" applyAlignment="1" applyProtection="1">
      <alignment horizontal="right"/>
    </xf>
    <xf numFmtId="185" fontId="11" fillId="0" borderId="91" xfId="22" applyNumberFormat="1" applyFont="1" applyFill="1" applyBorder="1" applyAlignment="1" applyProtection="1">
      <alignment horizontal="right"/>
    </xf>
    <xf numFmtId="0" fontId="26" fillId="0" borderId="24" xfId="16" applyFont="1" applyBorder="1"/>
    <xf numFmtId="0" fontId="26" fillId="0" borderId="24" xfId="16" applyFont="1" applyBorder="1" applyAlignment="1">
      <alignment horizontal="left" indent="1"/>
    </xf>
    <xf numFmtId="0" fontId="11" fillId="0" borderId="24" xfId="16" applyFont="1" applyBorder="1" applyAlignment="1">
      <alignment horizontal="left" indent="1"/>
    </xf>
    <xf numFmtId="0" fontId="26" fillId="0" borderId="24" xfId="16" applyFont="1" applyBorder="1" applyAlignment="1">
      <alignment horizontal="left"/>
    </xf>
    <xf numFmtId="0" fontId="26" fillId="0" borderId="26" xfId="16" applyFont="1" applyBorder="1" applyAlignment="1">
      <alignment horizontal="left" indent="1"/>
    </xf>
    <xf numFmtId="3" fontId="11" fillId="0" borderId="7" xfId="22" applyNumberFormat="1" applyFont="1" applyFill="1" applyBorder="1" applyAlignment="1">
      <alignment horizontal="right"/>
    </xf>
    <xf numFmtId="0" fontId="26" fillId="0" borderId="8" xfId="16" applyFont="1" applyBorder="1" applyAlignment="1">
      <alignment horizontal="center"/>
    </xf>
    <xf numFmtId="0" fontId="26" fillId="0" borderId="4" xfId="16" applyFont="1" applyBorder="1" applyAlignment="1">
      <alignment horizontal="center"/>
    </xf>
    <xf numFmtId="0" fontId="26" fillId="0" borderId="12" xfId="16" applyFont="1" applyBorder="1" applyAlignment="1">
      <alignment horizontal="center" vertical="center"/>
    </xf>
    <xf numFmtId="0" fontId="26" fillId="0" borderId="19" xfId="16" applyFont="1" applyBorder="1" applyAlignment="1">
      <alignment horizontal="center" vertical="center"/>
    </xf>
    <xf numFmtId="2" fontId="26" fillId="0" borderId="8" xfId="16" applyNumberFormat="1" applyFont="1" applyBorder="1"/>
    <xf numFmtId="2" fontId="26" fillId="0" borderId="8" xfId="16" applyNumberFormat="1" applyFont="1" applyBorder="1" applyAlignment="1">
      <alignment horizontal="left" indent="2"/>
    </xf>
    <xf numFmtId="2" fontId="26" fillId="0" borderId="8" xfId="16" applyNumberFormat="1" applyFont="1" applyFill="1" applyBorder="1"/>
    <xf numFmtId="2" fontId="26" fillId="0" borderId="8" xfId="16" applyNumberFormat="1" applyFont="1" applyFill="1" applyBorder="1" applyAlignment="1">
      <alignment horizontal="left" indent="2"/>
    </xf>
    <xf numFmtId="2" fontId="26" fillId="0" borderId="4" xfId="16" applyNumberFormat="1" applyFont="1" applyBorder="1" applyAlignment="1">
      <alignment horizontal="left" indent="2"/>
    </xf>
    <xf numFmtId="185" fontId="11" fillId="0" borderId="101" xfId="22" applyNumberFormat="1" applyFont="1" applyFill="1" applyBorder="1" applyAlignment="1" applyProtection="1">
      <alignment horizontal="right"/>
    </xf>
    <xf numFmtId="185" fontId="26" fillId="0" borderId="101" xfId="22" applyNumberFormat="1" applyFont="1" applyFill="1" applyBorder="1" applyAlignment="1" applyProtection="1"/>
    <xf numFmtId="185" fontId="26" fillId="0" borderId="101" xfId="22" applyNumberFormat="1" applyFont="1" applyFill="1" applyBorder="1" applyAlignment="1" applyProtection="1">
      <alignment horizontal="right"/>
    </xf>
    <xf numFmtId="185" fontId="26" fillId="0" borderId="102" xfId="22" applyNumberFormat="1" applyFont="1" applyFill="1" applyBorder="1" applyAlignment="1" applyProtection="1"/>
    <xf numFmtId="185" fontId="26" fillId="0" borderId="88" xfId="22" applyNumberFormat="1" applyFont="1" applyFill="1" applyBorder="1" applyAlignment="1" applyProtection="1"/>
    <xf numFmtId="185" fontId="11" fillId="0" borderId="17" xfId="22" applyNumberFormat="1" applyFont="1" applyFill="1" applyBorder="1" applyAlignment="1" applyProtection="1">
      <alignment horizontal="right"/>
    </xf>
    <xf numFmtId="185" fontId="26" fillId="0" borderId="91" xfId="22" applyNumberFormat="1" applyFont="1" applyFill="1" applyBorder="1" applyAlignment="1" applyProtection="1"/>
    <xf numFmtId="37" fontId="26" fillId="0" borderId="21" xfId="16" applyNumberFormat="1" applyFont="1" applyBorder="1"/>
    <xf numFmtId="37" fontId="26" fillId="0" borderId="6" xfId="16" applyNumberFormat="1" applyFont="1" applyBorder="1"/>
    <xf numFmtId="37" fontId="26" fillId="0" borderId="5" xfId="16" applyNumberFormat="1" applyFont="1" applyBorder="1"/>
    <xf numFmtId="2" fontId="26" fillId="0" borderId="19" xfId="16" applyNumberFormat="1" applyFont="1" applyBorder="1" applyAlignment="1">
      <alignment horizontal="center" vertical="center"/>
    </xf>
    <xf numFmtId="0" fontId="26" fillId="0" borderId="11" xfId="16" applyFont="1" applyBorder="1" applyAlignment="1">
      <alignment horizontal="center" vertical="center"/>
    </xf>
    <xf numFmtId="0" fontId="22" fillId="0" borderId="11" xfId="16" applyFont="1" applyBorder="1" applyAlignment="1">
      <alignment horizontal="center" vertical="center"/>
    </xf>
    <xf numFmtId="37" fontId="22" fillId="0" borderId="120" xfId="16" applyNumberFormat="1" applyFont="1" applyBorder="1"/>
    <xf numFmtId="37" fontId="22" fillId="0" borderId="110" xfId="16" applyNumberFormat="1" applyFont="1" applyBorder="1"/>
    <xf numFmtId="37" fontId="22" fillId="0" borderId="74" xfId="16" applyNumberFormat="1" applyFont="1" applyBorder="1"/>
    <xf numFmtId="37" fontId="22" fillId="0" borderId="75" xfId="16" applyNumberFormat="1" applyFont="1" applyBorder="1"/>
    <xf numFmtId="37" fontId="22" fillId="0" borderId="17" xfId="16" applyNumberFormat="1" applyFont="1" applyBorder="1"/>
    <xf numFmtId="191" fontId="22" fillId="0" borderId="79" xfId="16" applyNumberFormat="1" applyFont="1" applyBorder="1" applyAlignment="1">
      <alignment horizontal="right"/>
    </xf>
    <xf numFmtId="192" fontId="22" fillId="0" borderId="88" xfId="16" applyNumberFormat="1" applyFont="1" applyBorder="1" applyAlignment="1">
      <alignment horizontal="right"/>
    </xf>
    <xf numFmtId="192" fontId="22" fillId="0" borderId="91" xfId="16" applyNumberFormat="1" applyFont="1" applyBorder="1" applyAlignment="1">
      <alignment horizontal="right"/>
    </xf>
    <xf numFmtId="0" fontId="22" fillId="0" borderId="12" xfId="16" applyFont="1" applyBorder="1" applyAlignment="1">
      <alignment horizontal="center" vertical="center"/>
    </xf>
    <xf numFmtId="0" fontId="22" fillId="0" borderId="92" xfId="16" applyFont="1" applyBorder="1"/>
    <xf numFmtId="0" fontId="22" fillId="0" borderId="24" xfId="16" applyFont="1" applyBorder="1"/>
    <xf numFmtId="0" fontId="22" fillId="0" borderId="24" xfId="16" applyFont="1" applyBorder="1" applyAlignment="1">
      <alignment horizontal="left" indent="2"/>
    </xf>
    <xf numFmtId="0" fontId="22" fillId="0" borderId="26" xfId="16" applyFont="1" applyBorder="1"/>
    <xf numFmtId="37" fontId="22" fillId="0" borderId="109" xfId="16" applyNumberFormat="1" applyFont="1" applyBorder="1"/>
    <xf numFmtId="37" fontId="22" fillId="0" borderId="101" xfId="16" applyNumberFormat="1" applyFont="1" applyBorder="1"/>
    <xf numFmtId="191" fontId="22" fillId="0" borderId="101" xfId="16" applyNumberFormat="1" applyFont="1" applyBorder="1" applyAlignment="1">
      <alignment horizontal="right"/>
    </xf>
    <xf numFmtId="192" fontId="22" fillId="0" borderId="102" xfId="16" applyNumberFormat="1" applyFont="1" applyBorder="1" applyAlignment="1">
      <alignment horizontal="right"/>
    </xf>
    <xf numFmtId="0" fontId="22" fillId="0" borderId="111" xfId="16" applyFont="1" applyBorder="1"/>
    <xf numFmtId="0" fontId="22" fillId="0" borderId="16" xfId="16" applyFont="1" applyBorder="1"/>
    <xf numFmtId="185" fontId="22" fillId="0" borderId="17" xfId="22" applyNumberFormat="1" applyFont="1" applyFill="1" applyBorder="1" applyAlignment="1" applyProtection="1">
      <alignment horizontal="right" indent="1"/>
    </xf>
    <xf numFmtId="0" fontId="22" fillId="0" borderId="24" xfId="16" applyFont="1" applyBorder="1" applyAlignment="1">
      <alignment horizontal="left" wrapText="1" indent="2"/>
    </xf>
    <xf numFmtId="0" fontId="22" fillId="0" borderId="24" xfId="16" applyFont="1" applyBorder="1" applyAlignment="1">
      <alignment horizontal="left" indent="4"/>
    </xf>
    <xf numFmtId="0" fontId="22" fillId="0" borderId="24" xfId="16" applyFont="1" applyBorder="1" applyAlignment="1">
      <alignment horizontal="left" indent="6"/>
    </xf>
    <xf numFmtId="0" fontId="22" fillId="0" borderId="24" xfId="16" applyFont="1" applyBorder="1" applyAlignment="1">
      <alignment horizontal="left" indent="1"/>
    </xf>
    <xf numFmtId="0" fontId="22" fillId="0" borderId="26" xfId="16" applyFont="1" applyBorder="1" applyAlignment="1">
      <alignment horizontal="left"/>
    </xf>
    <xf numFmtId="0" fontId="22" fillId="0" borderId="109" xfId="16" applyFont="1" applyBorder="1"/>
    <xf numFmtId="185" fontId="22" fillId="0" borderId="101" xfId="22" applyNumberFormat="1" applyFont="1" applyFill="1" applyBorder="1" applyAlignment="1" applyProtection="1">
      <alignment horizontal="right"/>
    </xf>
    <xf numFmtId="185" fontId="22" fillId="0" borderId="101" xfId="22" applyNumberFormat="1" applyFont="1" applyFill="1" applyBorder="1" applyAlignment="1" applyProtection="1">
      <alignment horizontal="right" indent="1"/>
    </xf>
    <xf numFmtId="185" fontId="22" fillId="0" borderId="21" xfId="22" applyNumberFormat="1" applyFont="1" applyFill="1" applyBorder="1" applyAlignment="1" applyProtection="1">
      <alignment horizontal="right"/>
    </xf>
    <xf numFmtId="167" fontId="22" fillId="0" borderId="22" xfId="22" applyFont="1" applyFill="1" applyBorder="1" applyAlignment="1" applyProtection="1">
      <alignment horizontal="right"/>
    </xf>
    <xf numFmtId="0" fontId="11" fillId="0" borderId="24" xfId="21" applyFont="1" applyBorder="1" applyAlignment="1">
      <alignment horizontal="center" vertical="center"/>
    </xf>
    <xf numFmtId="0" fontId="11" fillId="0" borderId="24" xfId="21" applyFont="1" applyBorder="1" applyAlignment="1">
      <alignment horizontal="left" vertical="center"/>
    </xf>
    <xf numFmtId="184" fontId="22" fillId="0" borderId="17" xfId="0" applyNumberFormat="1" applyFont="1" applyBorder="1" applyAlignment="1">
      <alignment horizontal="right" vertical="center" indent="1"/>
    </xf>
    <xf numFmtId="0" fontId="11" fillId="0" borderId="26" xfId="21" applyFont="1" applyBorder="1" applyAlignment="1">
      <alignment horizontal="left" vertical="center"/>
    </xf>
    <xf numFmtId="0" fontId="11" fillId="0" borderId="80" xfId="21" applyFont="1" applyBorder="1" applyAlignment="1">
      <alignment horizontal="left" vertical="center" wrapText="1"/>
    </xf>
    <xf numFmtId="184" fontId="22" fillId="0" borderId="27" xfId="21" applyNumberFormat="1" applyFont="1" applyBorder="1" applyAlignment="1">
      <alignment horizontal="right" vertical="center"/>
    </xf>
    <xf numFmtId="184" fontId="22" fillId="0" borderId="2" xfId="21" applyNumberFormat="1" applyFont="1" applyBorder="1" applyAlignment="1">
      <alignment horizontal="right" vertical="center"/>
    </xf>
    <xf numFmtId="184" fontId="22" fillId="0" borderId="18" xfId="0" applyNumberFormat="1" applyFont="1" applyBorder="1" applyAlignment="1">
      <alignment horizontal="right" vertical="center" indent="1"/>
    </xf>
    <xf numFmtId="0" fontId="22" fillId="0" borderId="17" xfId="0" applyFont="1" applyBorder="1" applyAlignment="1">
      <alignment horizontal="center" vertical="center"/>
    </xf>
    <xf numFmtId="184" fontId="22" fillId="0" borderId="24" xfId="21" applyNumberFormat="1" applyFont="1" applyBorder="1" applyAlignment="1">
      <alignment horizontal="right" vertical="center"/>
    </xf>
    <xf numFmtId="184" fontId="22" fillId="0" borderId="26" xfId="21" applyNumberFormat="1" applyFont="1" applyBorder="1" applyAlignment="1">
      <alignment horizontal="right"/>
    </xf>
    <xf numFmtId="0" fontId="22" fillId="0" borderId="5" xfId="0" applyFont="1" applyBorder="1" applyAlignment="1">
      <alignment horizontal="center" vertical="center"/>
    </xf>
    <xf numFmtId="184" fontId="22" fillId="0" borderId="5" xfId="0" applyNumberFormat="1" applyFont="1" applyBorder="1" applyAlignment="1">
      <alignment horizontal="right" vertical="center" indent="1"/>
    </xf>
    <xf numFmtId="184" fontId="22" fillId="0" borderId="1" xfId="0" applyNumberFormat="1" applyFont="1" applyBorder="1" applyAlignment="1">
      <alignment horizontal="right" vertical="center" indent="1"/>
    </xf>
    <xf numFmtId="0" fontId="11" fillId="0" borderId="21" xfId="21" applyFont="1" applyBorder="1" applyAlignment="1">
      <alignment horizontal="center" vertical="center"/>
    </xf>
    <xf numFmtId="184" fontId="22" fillId="0" borderId="21" xfId="21" applyNumberFormat="1" applyFont="1" applyBorder="1" applyAlignment="1">
      <alignment horizontal="right" vertical="center"/>
    </xf>
    <xf numFmtId="184" fontId="22" fillId="0" borderId="22" xfId="21" applyNumberFormat="1" applyFont="1" applyBorder="1" applyAlignment="1">
      <alignment horizontal="right"/>
    </xf>
    <xf numFmtId="0" fontId="11" fillId="0" borderId="10" xfId="15" applyFont="1" applyBorder="1" applyAlignment="1">
      <alignment horizontal="center" vertical="center" wrapText="1"/>
    </xf>
    <xf numFmtId="0" fontId="10" fillId="0" borderId="10" xfId="15" applyFont="1" applyBorder="1" applyAlignment="1">
      <alignment horizontal="center" vertical="center" wrapText="1"/>
    </xf>
    <xf numFmtId="0" fontId="10" fillId="0" borderId="78" xfId="15" applyFont="1" applyBorder="1" applyAlignment="1">
      <alignment horizontal="center" vertical="center" wrapText="1"/>
    </xf>
    <xf numFmtId="0" fontId="11" fillId="0" borderId="9" xfId="15" applyFont="1" applyBorder="1" applyAlignment="1">
      <alignment horizontal="center" vertical="center" wrapText="1"/>
    </xf>
    <xf numFmtId="0" fontId="11" fillId="0" borderId="11" xfId="15" applyFont="1" applyBorder="1" applyAlignment="1">
      <alignment horizontal="center" vertical="center" wrapText="1"/>
    </xf>
    <xf numFmtId="0" fontId="11" fillId="0" borderId="21" xfId="15" applyFont="1" applyBorder="1" applyAlignment="1">
      <alignment vertical="center" wrapText="1"/>
    </xf>
    <xf numFmtId="0" fontId="11" fillId="0" borderId="5" xfId="15" applyFont="1" applyBorder="1" applyAlignment="1">
      <alignment horizontal="center" vertical="center" wrapText="1"/>
    </xf>
    <xf numFmtId="184" fontId="13" fillId="0" borderId="21" xfId="14" applyNumberFormat="1" applyFont="1" applyFill="1" applyBorder="1" applyAlignment="1" applyProtection="1">
      <alignment horizontal="center"/>
    </xf>
    <xf numFmtId="184" fontId="13" fillId="0" borderId="5" xfId="14" applyNumberFormat="1" applyFont="1" applyFill="1" applyBorder="1" applyAlignment="1" applyProtection="1">
      <alignment horizontal="center"/>
    </xf>
    <xf numFmtId="0" fontId="11" fillId="0" borderId="5" xfId="15" applyFont="1" applyBorder="1" applyAlignment="1">
      <alignment horizontal="center"/>
    </xf>
    <xf numFmtId="184" fontId="11" fillId="0" borderId="21" xfId="15" applyNumberFormat="1" applyFont="1" applyBorder="1" applyAlignment="1">
      <alignment horizontal="center"/>
    </xf>
    <xf numFmtId="184" fontId="11" fillId="0" borderId="5" xfId="15" applyNumberFormat="1" applyFont="1" applyBorder="1" applyAlignment="1">
      <alignment horizontal="center"/>
    </xf>
    <xf numFmtId="184" fontId="11" fillId="0" borderId="22" xfId="15" applyNumberFormat="1" applyFont="1" applyBorder="1" applyAlignment="1">
      <alignment horizontal="center"/>
    </xf>
    <xf numFmtId="184" fontId="11" fillId="0" borderId="2" xfId="15" applyNumberFormat="1" applyFont="1" applyBorder="1" applyAlignment="1">
      <alignment horizontal="center"/>
    </xf>
    <xf numFmtId="184" fontId="11" fillId="0" borderId="1" xfId="15" applyNumberFormat="1" applyFont="1" applyBorder="1" applyAlignment="1">
      <alignment horizontal="center"/>
    </xf>
    <xf numFmtId="0" fontId="11" fillId="0" borderId="24" xfId="15" applyFont="1" applyBorder="1" applyAlignment="1">
      <alignment horizontal="center" vertical="center" wrapText="1"/>
    </xf>
    <xf numFmtId="0" fontId="11" fillId="0" borderId="17" xfId="15" applyFont="1" applyBorder="1" applyAlignment="1">
      <alignment horizontal="center" vertical="center" wrapText="1"/>
    </xf>
    <xf numFmtId="0" fontId="13" fillId="0" borderId="24" xfId="15" applyFont="1" applyBorder="1" applyAlignment="1">
      <alignment horizontal="center"/>
    </xf>
    <xf numFmtId="0" fontId="13" fillId="0" borderId="17" xfId="15" applyFont="1" applyBorder="1" applyAlignment="1">
      <alignment horizontal="center"/>
    </xf>
    <xf numFmtId="0" fontId="11" fillId="0" borderId="24" xfId="15" applyFont="1" applyBorder="1"/>
    <xf numFmtId="0" fontId="11" fillId="0" borderId="17" xfId="15" applyFont="1" applyBorder="1"/>
    <xf numFmtId="0" fontId="11" fillId="0" borderId="26" xfId="15" applyFont="1" applyBorder="1"/>
    <xf numFmtId="0" fontId="11" fillId="0" borderId="18" xfId="15" applyFont="1" applyBorder="1"/>
    <xf numFmtId="0" fontId="11" fillId="0" borderId="5" xfId="15" applyFont="1" applyBorder="1"/>
    <xf numFmtId="184" fontId="22" fillId="0" borderId="21" xfId="15" applyNumberFormat="1" applyFont="1" applyBorder="1" applyAlignment="1">
      <alignment horizontal="center"/>
    </xf>
    <xf numFmtId="184" fontId="22" fillId="0" borderId="17" xfId="15" applyNumberFormat="1" applyFont="1" applyBorder="1" applyAlignment="1">
      <alignment horizontal="center"/>
    </xf>
    <xf numFmtId="184" fontId="22" fillId="0" borderId="5" xfId="15" applyNumberFormat="1" applyFont="1" applyBorder="1" applyAlignment="1">
      <alignment horizontal="center"/>
    </xf>
    <xf numFmtId="184" fontId="22" fillId="0" borderId="22" xfId="15" applyNumberFormat="1" applyFont="1" applyBorder="1" applyAlignment="1">
      <alignment horizontal="center"/>
    </xf>
    <xf numFmtId="184" fontId="22" fillId="0" borderId="2" xfId="15" applyNumberFormat="1" applyFont="1" applyBorder="1" applyAlignment="1">
      <alignment horizontal="center"/>
    </xf>
    <xf numFmtId="184" fontId="22" fillId="0" borderId="1" xfId="15" applyNumberFormat="1" applyFont="1" applyBorder="1" applyAlignment="1">
      <alignment horizontal="center"/>
    </xf>
    <xf numFmtId="0" fontId="11" fillId="0" borderId="92" xfId="15" applyFont="1" applyBorder="1" applyAlignment="1">
      <alignment horizontal="center" vertical="center" wrapText="1"/>
    </xf>
    <xf numFmtId="0" fontId="11" fillId="0" borderId="16" xfId="15" applyFont="1" applyBorder="1" applyAlignment="1">
      <alignment horizontal="center" vertical="center" wrapText="1"/>
    </xf>
    <xf numFmtId="0" fontId="10" fillId="0" borderId="24" xfId="0" applyFont="1" applyBorder="1"/>
    <xf numFmtId="0" fontId="22" fillId="0" borderId="13" xfId="15" applyFont="1" applyBorder="1" applyAlignment="1">
      <alignment horizontal="center" vertical="center" wrapText="1"/>
    </xf>
    <xf numFmtId="0" fontId="22" fillId="0" borderId="10" xfId="15" applyFont="1" applyBorder="1" applyAlignment="1">
      <alignment horizontal="center" vertical="center" wrapText="1"/>
    </xf>
    <xf numFmtId="0" fontId="22" fillId="0" borderId="9" xfId="15" applyFont="1" applyBorder="1" applyAlignment="1">
      <alignment horizontal="center" vertical="center" wrapText="1"/>
    </xf>
    <xf numFmtId="0" fontId="22" fillId="0" borderId="14" xfId="15" applyFont="1" applyBorder="1" applyAlignment="1">
      <alignment vertical="center" wrapText="1"/>
    </xf>
    <xf numFmtId="0" fontId="22" fillId="0" borderId="74" xfId="15" applyFont="1" applyBorder="1" applyAlignment="1">
      <alignment vertical="center" wrapText="1"/>
    </xf>
    <xf numFmtId="0" fontId="22" fillId="0" borderId="75" xfId="15" applyFont="1" applyBorder="1" applyAlignment="1">
      <alignment vertical="center" wrapText="1"/>
    </xf>
    <xf numFmtId="0" fontId="22" fillId="0" borderId="92" xfId="15" applyFont="1" applyBorder="1" applyAlignment="1">
      <alignment horizontal="center" vertical="center" wrapText="1"/>
    </xf>
    <xf numFmtId="0" fontId="22" fillId="0" borderId="16" xfId="15" applyFont="1" applyBorder="1" applyAlignment="1">
      <alignment horizontal="center" vertical="center" wrapText="1"/>
    </xf>
    <xf numFmtId="0" fontId="22" fillId="0" borderId="24" xfId="15" applyFont="1" applyBorder="1" applyAlignment="1">
      <alignment horizontal="left"/>
    </xf>
    <xf numFmtId="0" fontId="22" fillId="0" borderId="17" xfId="15" applyFont="1" applyBorder="1" applyAlignment="1">
      <alignment horizontal="center" vertical="center" wrapText="1"/>
    </xf>
    <xf numFmtId="0" fontId="22" fillId="0" borderId="17" xfId="15" applyFont="1" applyBorder="1" applyAlignment="1">
      <alignment horizontal="center"/>
    </xf>
    <xf numFmtId="0" fontId="22" fillId="0" borderId="17" xfId="15" applyFont="1" applyBorder="1" applyAlignment="1">
      <alignment horizontal="left"/>
    </xf>
    <xf numFmtId="0" fontId="22" fillId="0" borderId="24" xfId="15" applyFont="1" applyBorder="1"/>
    <xf numFmtId="0" fontId="22" fillId="0" borderId="26" xfId="15" applyFont="1" applyBorder="1"/>
    <xf numFmtId="1" fontId="10" fillId="0" borderId="24" xfId="33" applyNumberFormat="1" applyFont="1" applyBorder="1"/>
    <xf numFmtId="164" fontId="10" fillId="0" borderId="5" xfId="11" applyFont="1" applyFill="1" applyBorder="1" applyAlignment="1">
      <alignment horizontal="right"/>
    </xf>
    <xf numFmtId="1" fontId="11" fillId="0" borderId="24" xfId="33" applyNumberFormat="1" applyFont="1" applyBorder="1"/>
    <xf numFmtId="0" fontId="11" fillId="0" borderId="26" xfId="33" applyFont="1" applyBorder="1"/>
    <xf numFmtId="0" fontId="11" fillId="0" borderId="2" xfId="33" applyFont="1" applyBorder="1" applyAlignment="1">
      <alignment horizontal="right"/>
    </xf>
    <xf numFmtId="0" fontId="11" fillId="0" borderId="27" xfId="33" applyFont="1" applyBorder="1" applyAlignment="1">
      <alignment horizontal="right"/>
    </xf>
    <xf numFmtId="0" fontId="11" fillId="0" borderId="3" xfId="33" applyFont="1" applyBorder="1" applyAlignment="1">
      <alignment horizontal="right"/>
    </xf>
    <xf numFmtId="164" fontId="11" fillId="0" borderId="3" xfId="11" applyFont="1" applyFill="1" applyBorder="1" applyAlignment="1">
      <alignment horizontal="right"/>
    </xf>
    <xf numFmtId="164" fontId="11" fillId="0" borderId="27" xfId="11" applyFont="1" applyFill="1" applyBorder="1" applyAlignment="1">
      <alignment horizontal="right"/>
    </xf>
    <xf numFmtId="0" fontId="11" fillId="0" borderId="1" xfId="33" applyFont="1" applyBorder="1" applyAlignment="1">
      <alignment horizontal="right"/>
    </xf>
    <xf numFmtId="164" fontId="10" fillId="0" borderId="21" xfId="11" applyFont="1" applyFill="1" applyBorder="1" applyAlignment="1">
      <alignment horizontal="right"/>
    </xf>
    <xf numFmtId="0" fontId="11" fillId="0" borderId="22" xfId="33" applyFont="1" applyBorder="1" applyAlignment="1">
      <alignment horizontal="right"/>
    </xf>
    <xf numFmtId="0" fontId="11" fillId="0" borderId="106" xfId="33" applyFont="1" applyBorder="1" applyAlignment="1">
      <alignment horizontal="center" wrapText="1"/>
    </xf>
    <xf numFmtId="0" fontId="11" fillId="0" borderId="118" xfId="33" applyFont="1" applyBorder="1" applyAlignment="1">
      <alignment horizontal="center" wrapText="1"/>
    </xf>
    <xf numFmtId="0" fontId="11" fillId="0" borderId="107" xfId="33" applyFont="1" applyBorder="1" applyAlignment="1">
      <alignment horizontal="center" wrapText="1"/>
    </xf>
    <xf numFmtId="0" fontId="11" fillId="0" borderId="117" xfId="33" applyFont="1" applyBorder="1" applyAlignment="1">
      <alignment horizontal="center" wrapText="1"/>
    </xf>
    <xf numFmtId="0" fontId="11" fillId="0" borderId="154" xfId="33" applyFont="1" applyBorder="1" applyAlignment="1">
      <alignment horizontal="center" wrapText="1"/>
    </xf>
    <xf numFmtId="1" fontId="10" fillId="0" borderId="89" xfId="33" applyNumberFormat="1" applyFont="1" applyBorder="1"/>
    <xf numFmtId="1" fontId="10" fillId="0" borderId="8" xfId="33" applyNumberFormat="1" applyFont="1" applyBorder="1"/>
    <xf numFmtId="1" fontId="11" fillId="0" borderId="8" xfId="33" applyNumberFormat="1" applyFont="1" applyBorder="1"/>
    <xf numFmtId="0" fontId="11" fillId="0" borderId="4" xfId="33" applyFont="1" applyBorder="1"/>
    <xf numFmtId="164" fontId="10" fillId="0" borderId="14" xfId="11" applyFont="1" applyFill="1" applyBorder="1" applyAlignment="1">
      <alignment horizontal="right"/>
    </xf>
    <xf numFmtId="164" fontId="10" fillId="0" borderId="112" xfId="11" applyFont="1" applyFill="1" applyBorder="1" applyAlignment="1">
      <alignment horizontal="right"/>
    </xf>
    <xf numFmtId="164" fontId="10" fillId="0" borderId="74" xfId="11" applyFont="1" applyFill="1" applyBorder="1" applyAlignment="1">
      <alignment horizontal="right"/>
    </xf>
    <xf numFmtId="164" fontId="10" fillId="0" borderId="15" xfId="11" applyFont="1" applyFill="1" applyBorder="1" applyAlignment="1">
      <alignment horizontal="right"/>
    </xf>
    <xf numFmtId="164" fontId="10" fillId="0" borderId="75" xfId="11" applyFont="1" applyFill="1" applyBorder="1" applyAlignment="1">
      <alignment horizontal="right"/>
    </xf>
    <xf numFmtId="164" fontId="11" fillId="0" borderId="2" xfId="11" applyFont="1" applyFill="1" applyBorder="1"/>
    <xf numFmtId="164" fontId="11" fillId="0" borderId="3" xfId="11" applyFont="1" applyFill="1" applyBorder="1"/>
    <xf numFmtId="164" fontId="11" fillId="0" borderId="27" xfId="11" applyFont="1" applyFill="1" applyBorder="1"/>
    <xf numFmtId="164" fontId="11" fillId="0" borderId="1" xfId="11" applyFont="1" applyFill="1" applyBorder="1"/>
    <xf numFmtId="164" fontId="11" fillId="0" borderId="1" xfId="11" applyFont="1" applyFill="1" applyBorder="1" applyAlignment="1">
      <alignment horizontal="right"/>
    </xf>
    <xf numFmtId="0" fontId="11" fillId="0" borderId="3" xfId="16" applyFont="1" applyBorder="1" applyAlignment="1">
      <alignment horizontal="center" vertical="center"/>
    </xf>
    <xf numFmtId="0" fontId="11" fillId="0" borderId="2" xfId="16" applyFont="1" applyBorder="1" applyAlignment="1">
      <alignment horizontal="center" vertical="center"/>
    </xf>
    <xf numFmtId="0" fontId="11" fillId="0" borderId="108" xfId="33" applyFont="1" applyBorder="1" applyAlignment="1">
      <alignment horizontal="center"/>
    </xf>
    <xf numFmtId="0" fontId="11" fillId="0" borderId="8" xfId="16" applyFont="1" applyBorder="1" applyAlignment="1">
      <alignment horizontal="center"/>
    </xf>
    <xf numFmtId="0" fontId="11" fillId="0" borderId="4" xfId="16" applyFont="1" applyBorder="1" applyAlignment="1">
      <alignment horizontal="center"/>
    </xf>
    <xf numFmtId="0" fontId="13" fillId="0" borderId="92" xfId="16" applyFont="1" applyBorder="1"/>
    <xf numFmtId="0" fontId="11" fillId="0" borderId="89" xfId="16" applyFont="1" applyBorder="1" applyAlignment="1">
      <alignment horizontal="center"/>
    </xf>
    <xf numFmtId="0" fontId="11" fillId="0" borderId="15" xfId="16" applyFont="1" applyBorder="1" applyAlignment="1">
      <alignment horizontal="center"/>
    </xf>
    <xf numFmtId="0" fontId="11" fillId="0" borderId="74" xfId="16" applyFont="1" applyBorder="1" applyAlignment="1">
      <alignment horizontal="center"/>
    </xf>
    <xf numFmtId="4" fontId="11" fillId="0" borderId="15" xfId="16" applyNumberFormat="1" applyFont="1" applyBorder="1" applyAlignment="1">
      <alignment horizontal="right"/>
    </xf>
    <xf numFmtId="4" fontId="11" fillId="0" borderId="74" xfId="16" applyNumberFormat="1" applyFont="1" applyBorder="1" applyAlignment="1">
      <alignment horizontal="right"/>
    </xf>
    <xf numFmtId="4" fontId="11" fillId="0" borderId="75" xfId="16" applyNumberFormat="1" applyFont="1" applyBorder="1"/>
    <xf numFmtId="0" fontId="11" fillId="0" borderId="24" xfId="16" applyFont="1" applyBorder="1" applyAlignment="1">
      <alignment horizontal="left" indent="3"/>
    </xf>
    <xf numFmtId="0" fontId="11" fillId="0" borderId="24" xfId="16" applyFont="1" applyBorder="1"/>
    <xf numFmtId="0" fontId="13" fillId="0" borderId="24" xfId="16" applyFont="1" applyBorder="1"/>
    <xf numFmtId="3" fontId="11" fillId="0" borderId="26" xfId="16" applyNumberFormat="1" applyFont="1" applyBorder="1" applyAlignment="1">
      <alignment horizontal="left"/>
    </xf>
    <xf numFmtId="2" fontId="11" fillId="0" borderId="3" xfId="16" applyNumberFormat="1" applyFont="1" applyBorder="1" applyAlignment="1">
      <alignment horizontal="center"/>
    </xf>
    <xf numFmtId="2" fontId="11" fillId="0" borderId="2" xfId="16" applyNumberFormat="1" applyFont="1" applyBorder="1" applyAlignment="1">
      <alignment horizontal="center"/>
    </xf>
    <xf numFmtId="2" fontId="11" fillId="0" borderId="80" xfId="16" applyNumberFormat="1" applyFont="1" applyBorder="1"/>
    <xf numFmtId="2" fontId="11" fillId="0" borderId="27" xfId="16" applyNumberFormat="1" applyFont="1" applyBorder="1"/>
    <xf numFmtId="2" fontId="11" fillId="0" borderId="2" xfId="16" applyNumberFormat="1" applyFont="1" applyBorder="1"/>
    <xf numFmtId="2" fontId="11" fillId="0" borderId="1" xfId="16" applyNumberFormat="1" applyFont="1" applyBorder="1" applyAlignment="1">
      <alignment horizontal="right"/>
    </xf>
    <xf numFmtId="43" fontId="11" fillId="0" borderId="68" xfId="34" applyFont="1" applyBorder="1" applyAlignment="1">
      <alignment horizontal="right"/>
    </xf>
    <xf numFmtId="43" fontId="11" fillId="0" borderId="6" xfId="34" applyFont="1" applyBorder="1" applyAlignment="1">
      <alignment horizontal="right"/>
    </xf>
    <xf numFmtId="43" fontId="22" fillId="0" borderId="5" xfId="34" applyFont="1" applyBorder="1" applyAlignment="1">
      <alignment horizontal="right"/>
    </xf>
    <xf numFmtId="43" fontId="11" fillId="0" borderId="5" xfId="34" applyFont="1" applyBorder="1" applyAlignment="1">
      <alignment horizontal="right"/>
    </xf>
    <xf numFmtId="43" fontId="22" fillId="0" borderId="17" xfId="34" applyFont="1" applyBorder="1" applyAlignment="1">
      <alignment horizontal="right"/>
    </xf>
    <xf numFmtId="43" fontId="22" fillId="0" borderId="68" xfId="34" applyFont="1" applyBorder="1" applyAlignment="1">
      <alignment horizontal="right"/>
    </xf>
    <xf numFmtId="43" fontId="22" fillId="0" borderId="6" xfId="34" applyFont="1" applyBorder="1" applyAlignment="1">
      <alignment horizontal="right"/>
    </xf>
    <xf numFmtId="43" fontId="22" fillId="0" borderId="0" xfId="34" applyFont="1" applyBorder="1" applyAlignment="1">
      <alignment horizontal="right"/>
    </xf>
    <xf numFmtId="43" fontId="11" fillId="0" borderId="0" xfId="34" applyFont="1" applyBorder="1" applyAlignment="1">
      <alignment horizontal="right"/>
    </xf>
    <xf numFmtId="43" fontId="11" fillId="0" borderId="25" xfId="34" applyFont="1" applyBorder="1" applyAlignment="1">
      <alignment horizontal="right"/>
    </xf>
    <xf numFmtId="0" fontId="51" fillId="0" borderId="24" xfId="16" applyFont="1" applyBorder="1" applyAlignment="1">
      <alignment horizontal="left"/>
    </xf>
    <xf numFmtId="176" fontId="11" fillId="0" borderId="17" xfId="16" applyNumberFormat="1" applyFont="1" applyBorder="1" applyAlignment="1">
      <alignment horizontal="center"/>
    </xf>
    <xf numFmtId="0" fontId="11" fillId="0" borderId="24" xfId="16" applyFont="1" applyBorder="1" applyAlignment="1">
      <alignment horizontal="left"/>
    </xf>
    <xf numFmtId="176" fontId="11" fillId="0" borderId="17" xfId="16" applyNumberFormat="1" applyFont="1" applyBorder="1" applyAlignment="1">
      <alignment horizontal="right"/>
    </xf>
    <xf numFmtId="176" fontId="26" fillId="0" borderId="17" xfId="16" applyNumberFormat="1" applyFont="1" applyBorder="1" applyAlignment="1">
      <alignment horizontal="right"/>
    </xf>
    <xf numFmtId="0" fontId="51" fillId="0" borderId="26" xfId="16" applyFont="1" applyBorder="1" applyAlignment="1">
      <alignment horizontal="left"/>
    </xf>
    <xf numFmtId="176" fontId="51" fillId="0" borderId="146" xfId="16" applyNumberFormat="1" applyFont="1" applyBorder="1" applyAlignment="1">
      <alignment horizontal="center"/>
    </xf>
    <xf numFmtId="176" fontId="51" fillId="0" borderId="90" xfId="16" applyNumberFormat="1" applyFont="1" applyBorder="1" applyAlignment="1">
      <alignment horizontal="center"/>
    </xf>
    <xf numFmtId="176" fontId="51" fillId="0" borderId="88" xfId="16" applyNumberFormat="1" applyFont="1" applyBorder="1" applyAlignment="1">
      <alignment horizontal="center"/>
    </xf>
    <xf numFmtId="176" fontId="51" fillId="0" borderId="80" xfId="16" applyNumberFormat="1" applyFont="1" applyBorder="1" applyAlignment="1">
      <alignment horizontal="center"/>
    </xf>
    <xf numFmtId="176" fontId="51" fillId="0" borderId="18" xfId="16" applyNumberFormat="1" applyFont="1" applyBorder="1" applyAlignment="1">
      <alignment horizontal="center"/>
    </xf>
    <xf numFmtId="0" fontId="11" fillId="0" borderId="17" xfId="16" applyFont="1" applyBorder="1"/>
    <xf numFmtId="0" fontId="11" fillId="0" borderId="17" xfId="16" applyFont="1" applyBorder="1" applyAlignment="1">
      <alignment horizontal="center"/>
    </xf>
    <xf numFmtId="0" fontId="10" fillId="0" borderId="17" xfId="0" applyFont="1" applyBorder="1"/>
    <xf numFmtId="0" fontId="51" fillId="0" borderId="18" xfId="16" applyFont="1" applyBorder="1"/>
    <xf numFmtId="184" fontId="11" fillId="0" borderId="80" xfId="16" applyNumberFormat="1" applyFont="1" applyBorder="1" applyAlignment="1">
      <alignment horizontal="center" vertical="center" wrapText="1"/>
    </xf>
    <xf numFmtId="184" fontId="11" fillId="0" borderId="130" xfId="16" applyNumberFormat="1" applyFont="1" applyBorder="1" applyAlignment="1">
      <alignment horizontal="center" vertical="center" wrapText="1"/>
    </xf>
    <xf numFmtId="184" fontId="11" fillId="0" borderId="129" xfId="16" applyNumberFormat="1" applyFont="1" applyBorder="1" applyAlignment="1">
      <alignment horizontal="center" vertical="center" wrapText="1"/>
    </xf>
    <xf numFmtId="184" fontId="11" fillId="0" borderId="140" xfId="16" applyNumberFormat="1" applyFont="1" applyBorder="1" applyAlignment="1">
      <alignment horizontal="center" vertical="center" wrapText="1"/>
    </xf>
    <xf numFmtId="184" fontId="22" fillId="0" borderId="130" xfId="16" applyNumberFormat="1" applyFont="1" applyBorder="1" applyAlignment="1">
      <alignment horizontal="center" wrapText="1"/>
    </xf>
    <xf numFmtId="184" fontId="22" fillId="0" borderId="128" xfId="16" applyNumberFormat="1" applyFont="1" applyBorder="1" applyAlignment="1">
      <alignment horizontal="center" wrapText="1"/>
    </xf>
    <xf numFmtId="184" fontId="22" fillId="0" borderId="129" xfId="16" applyNumberFormat="1" applyFont="1" applyBorder="1" applyAlignment="1">
      <alignment horizontal="center" wrapText="1"/>
    </xf>
    <xf numFmtId="184" fontId="22" fillId="0" borderId="140" xfId="16" applyNumberFormat="1" applyFont="1" applyBorder="1" applyAlignment="1">
      <alignment horizontal="center" wrapText="1"/>
    </xf>
    <xf numFmtId="184" fontId="22" fillId="0" borderId="80" xfId="16" applyNumberFormat="1" applyFont="1" applyBorder="1" applyAlignment="1">
      <alignment horizontal="center" wrapText="1"/>
    </xf>
    <xf numFmtId="0" fontId="55" fillId="0" borderId="92" xfId="16" applyFont="1" applyBorder="1"/>
    <xf numFmtId="0" fontId="55" fillId="0" borderId="23" xfId="16" applyFont="1" applyBorder="1"/>
    <xf numFmtId="49" fontId="22" fillId="0" borderId="24" xfId="16" applyNumberFormat="1" applyFont="1" applyBorder="1"/>
    <xf numFmtId="0" fontId="22" fillId="0" borderId="17" xfId="16" applyFont="1" applyBorder="1"/>
    <xf numFmtId="0" fontId="22" fillId="0" borderId="17" xfId="16" applyFont="1" applyBorder="1" applyAlignment="1">
      <alignment horizontal="center"/>
    </xf>
    <xf numFmtId="49" fontId="22" fillId="0" borderId="24" xfId="16" applyNumberFormat="1" applyFont="1" applyBorder="1" applyAlignment="1">
      <alignment horizontal="left"/>
    </xf>
    <xf numFmtId="49" fontId="55" fillId="0" borderId="26" xfId="16" applyNumberFormat="1" applyFont="1" applyBorder="1"/>
    <xf numFmtId="0" fontId="55" fillId="0" borderId="80" xfId="16" applyFont="1" applyBorder="1"/>
    <xf numFmtId="0" fontId="55" fillId="0" borderId="18" xfId="16" applyFont="1" applyBorder="1"/>
    <xf numFmtId="176" fontId="22" fillId="0" borderId="92" xfId="16" applyNumberFormat="1" applyFont="1" applyBorder="1" applyAlignment="1">
      <alignment horizontal="center"/>
    </xf>
    <xf numFmtId="176" fontId="22" fillId="0" borderId="145" xfId="16" applyNumberFormat="1" applyFont="1" applyBorder="1" applyAlignment="1">
      <alignment horizontal="center"/>
    </xf>
    <xf numFmtId="176" fontId="22" fillId="0" borderId="111" xfId="16" applyNumberFormat="1" applyFont="1" applyBorder="1" applyAlignment="1">
      <alignment horizontal="center"/>
    </xf>
    <xf numFmtId="176" fontId="22" fillId="0" borderId="120" xfId="16" applyNumberFormat="1" applyFont="1" applyBorder="1" applyAlignment="1">
      <alignment horizontal="center"/>
    </xf>
    <xf numFmtId="176" fontId="22" fillId="0" borderId="16" xfId="16" applyNumberFormat="1" applyFont="1" applyBorder="1" applyAlignment="1">
      <alignment horizontal="center"/>
    </xf>
    <xf numFmtId="176" fontId="22" fillId="0" borderId="24" xfId="16" applyNumberFormat="1" applyFont="1" applyBorder="1" applyAlignment="1">
      <alignment horizontal="right"/>
    </xf>
    <xf numFmtId="176" fontId="22" fillId="0" borderId="17" xfId="16" applyNumberFormat="1" applyFont="1" applyBorder="1" applyAlignment="1">
      <alignment horizontal="right"/>
    </xf>
    <xf numFmtId="176" fontId="22" fillId="0" borderId="21" xfId="16" applyNumberFormat="1" applyFont="1" applyBorder="1" applyAlignment="1">
      <alignment horizontal="right"/>
    </xf>
    <xf numFmtId="176" fontId="22" fillId="0" borderId="5" xfId="16" applyNumberFormat="1" applyFont="1" applyBorder="1" applyAlignment="1">
      <alignment horizontal="right"/>
    </xf>
    <xf numFmtId="176" fontId="22" fillId="0" borderId="24" xfId="15" applyNumberFormat="1" applyFont="1" applyBorder="1" applyAlignment="1">
      <alignment horizontal="right"/>
    </xf>
    <xf numFmtId="184" fontId="22" fillId="0" borderId="5" xfId="15" applyNumberFormat="1" applyFont="1" applyBorder="1" applyAlignment="1">
      <alignment horizontal="right"/>
    </xf>
    <xf numFmtId="184" fontId="55" fillId="0" borderId="26" xfId="16" applyNumberFormat="1" applyFont="1" applyBorder="1" applyAlignment="1">
      <alignment horizontal="center"/>
    </xf>
    <xf numFmtId="184" fontId="55" fillId="0" borderId="146" xfId="16" applyNumberFormat="1" applyFont="1" applyBorder="1" applyAlignment="1">
      <alignment horizontal="center"/>
    </xf>
    <xf numFmtId="184" fontId="55" fillId="0" borderId="90" xfId="16" applyNumberFormat="1" applyFont="1" applyBorder="1" applyAlignment="1">
      <alignment horizontal="center"/>
    </xf>
    <xf numFmtId="184" fontId="55" fillId="0" borderId="88" xfId="16" applyNumberFormat="1" applyFont="1" applyBorder="1" applyAlignment="1">
      <alignment horizontal="center"/>
    </xf>
    <xf numFmtId="184" fontId="55" fillId="0" borderId="18" xfId="16" applyNumberFormat="1" applyFont="1" applyBorder="1" applyAlignment="1">
      <alignment horizontal="center"/>
    </xf>
    <xf numFmtId="184" fontId="22" fillId="0" borderId="164" xfId="16" applyNumberFormat="1" applyFont="1" applyBorder="1" applyAlignment="1">
      <alignment horizontal="center" vertical="center" wrapText="1"/>
    </xf>
    <xf numFmtId="184" fontId="22" fillId="0" borderId="129" xfId="16" applyNumberFormat="1" applyFont="1" applyBorder="1" applyAlignment="1">
      <alignment horizontal="center" vertical="center" wrapText="1"/>
    </xf>
    <xf numFmtId="0" fontId="22" fillId="0" borderId="5" xfId="16" applyFont="1" applyBorder="1"/>
    <xf numFmtId="176" fontId="22" fillId="0" borderId="5" xfId="16" applyNumberFormat="1" applyFont="1" applyBorder="1" applyAlignment="1">
      <alignment horizontal="right" vertical="center"/>
    </xf>
    <xf numFmtId="176" fontId="55" fillId="0" borderId="26" xfId="16" applyNumberFormat="1" applyFont="1" applyBorder="1" applyAlignment="1">
      <alignment horizontal="center"/>
    </xf>
    <xf numFmtId="176" fontId="55" fillId="0" borderId="88" xfId="16" applyNumberFormat="1" applyFont="1" applyBorder="1" applyAlignment="1">
      <alignment horizontal="center"/>
    </xf>
    <xf numFmtId="176" fontId="22" fillId="0" borderId="88" xfId="16" applyNumberFormat="1" applyFont="1" applyBorder="1"/>
    <xf numFmtId="176" fontId="22" fillId="0" borderId="81" xfId="16" applyNumberFormat="1" applyFont="1" applyBorder="1"/>
    <xf numFmtId="176" fontId="22" fillId="0" borderId="136" xfId="16" applyNumberFormat="1" applyFont="1" applyBorder="1"/>
    <xf numFmtId="176" fontId="22" fillId="0" borderId="146" xfId="16" applyNumberFormat="1" applyFont="1" applyBorder="1"/>
    <xf numFmtId="176" fontId="22" fillId="0" borderId="90" xfId="16" applyNumberFormat="1" applyFont="1" applyBorder="1"/>
    <xf numFmtId="176" fontId="22" fillId="0" borderId="1" xfId="16" applyNumberFormat="1" applyFont="1" applyBorder="1"/>
    <xf numFmtId="49" fontId="21" fillId="0" borderId="92" xfId="16" applyNumberFormat="1" applyFont="1" applyBorder="1" applyAlignment="1">
      <alignment horizontal="left"/>
    </xf>
    <xf numFmtId="0" fontId="22" fillId="0" borderId="17" xfId="0" applyFont="1" applyBorder="1"/>
    <xf numFmtId="49" fontId="21" fillId="0" borderId="24" xfId="16" applyNumberFormat="1" applyFont="1" applyBorder="1" applyAlignment="1">
      <alignment horizontal="left"/>
    </xf>
    <xf numFmtId="0" fontId="22" fillId="0" borderId="166" xfId="16" applyFont="1" applyBorder="1" applyAlignment="1">
      <alignment horizontal="center" vertical="center"/>
    </xf>
    <xf numFmtId="0" fontId="22" fillId="0" borderId="130" xfId="16" applyFont="1" applyBorder="1" applyAlignment="1">
      <alignment horizontal="center" vertical="center"/>
    </xf>
    <xf numFmtId="0" fontId="22" fillId="0" borderId="152" xfId="16" applyFont="1" applyBorder="1" applyAlignment="1">
      <alignment horizontal="center" vertical="center"/>
    </xf>
    <xf numFmtId="0" fontId="22" fillId="0" borderId="168" xfId="16" applyFont="1" applyBorder="1" applyAlignment="1">
      <alignment horizontal="center" vertical="center"/>
    </xf>
    <xf numFmtId="0" fontId="22" fillId="0" borderId="169" xfId="16" applyFont="1" applyBorder="1" applyAlignment="1">
      <alignment horizontal="center" vertical="center"/>
    </xf>
    <xf numFmtId="0" fontId="22" fillId="0" borderId="128" xfId="16" applyFont="1" applyBorder="1" applyAlignment="1">
      <alignment horizontal="center" vertical="center" wrapText="1"/>
    </xf>
    <xf numFmtId="0" fontId="22" fillId="0" borderId="169" xfId="16" applyFont="1" applyBorder="1" applyAlignment="1">
      <alignment horizontal="center" vertical="center" wrapText="1"/>
    </xf>
    <xf numFmtId="0" fontId="22" fillId="0" borderId="151" xfId="16" applyFont="1" applyBorder="1" applyAlignment="1">
      <alignment horizontal="center" vertical="center" wrapText="1"/>
    </xf>
    <xf numFmtId="0" fontId="22" fillId="0" borderId="170" xfId="16" applyFont="1" applyBorder="1" applyAlignment="1">
      <alignment horizontal="center" vertical="center" wrapText="1"/>
    </xf>
    <xf numFmtId="0" fontId="22" fillId="0" borderId="150" xfId="16" applyFont="1" applyBorder="1" applyAlignment="1">
      <alignment horizontal="center" vertical="center"/>
    </xf>
    <xf numFmtId="0" fontId="22" fillId="0" borderId="171" xfId="16" applyFont="1" applyBorder="1" applyAlignment="1">
      <alignment horizontal="right" indent="1"/>
    </xf>
    <xf numFmtId="0" fontId="22" fillId="0" borderId="17" xfId="16" applyFont="1" applyBorder="1" applyAlignment="1">
      <alignment horizontal="right" indent="1"/>
    </xf>
    <xf numFmtId="196" fontId="22" fillId="0" borderId="171" xfId="16" applyNumberFormat="1" applyFont="1" applyBorder="1" applyAlignment="1">
      <alignment horizontal="right"/>
    </xf>
    <xf numFmtId="196" fontId="22" fillId="0" borderId="17" xfId="16" applyNumberFormat="1" applyFont="1" applyBorder="1" applyAlignment="1">
      <alignment horizontal="right"/>
    </xf>
    <xf numFmtId="196" fontId="22" fillId="0" borderId="171" xfId="18" applyNumberFormat="1" applyFont="1" applyFill="1" applyBorder="1" applyAlignment="1">
      <alignment horizontal="right"/>
    </xf>
    <xf numFmtId="196" fontId="22" fillId="0" borderId="17" xfId="18" applyNumberFormat="1" applyFont="1" applyFill="1" applyBorder="1" applyAlignment="1">
      <alignment horizontal="right"/>
    </xf>
    <xf numFmtId="196" fontId="22" fillId="0" borderId="101" xfId="18" applyNumberFormat="1" applyFont="1" applyFill="1" applyBorder="1" applyAlignment="1">
      <alignment horizontal="right"/>
    </xf>
    <xf numFmtId="196" fontId="22" fillId="0" borderId="79" xfId="18" applyNumberFormat="1" applyFont="1" applyFill="1" applyBorder="1" applyAlignment="1">
      <alignment horizontal="right"/>
    </xf>
    <xf numFmtId="1" fontId="22" fillId="0" borderId="102" xfId="16" applyNumberFormat="1" applyFont="1" applyBorder="1" applyAlignment="1">
      <alignment horizontal="center"/>
    </xf>
    <xf numFmtId="1" fontId="22" fillId="0" borderId="146" xfId="16" applyNumberFormat="1" applyFont="1" applyBorder="1" applyAlignment="1">
      <alignment horizontal="center"/>
    </xf>
    <xf numFmtId="1" fontId="22" fillId="0" borderId="90" xfId="16" applyNumberFormat="1" applyFont="1" applyBorder="1" applyAlignment="1">
      <alignment horizontal="center"/>
    </xf>
    <xf numFmtId="1" fontId="22" fillId="0" borderId="88" xfId="16" applyNumberFormat="1" applyFont="1" applyBorder="1" applyAlignment="1">
      <alignment horizontal="center"/>
    </xf>
    <xf numFmtId="0" fontId="22" fillId="0" borderId="88" xfId="16" applyFont="1" applyBorder="1" applyAlignment="1">
      <alignment horizontal="center"/>
    </xf>
    <xf numFmtId="1" fontId="22" fillId="0" borderId="91" xfId="16" applyNumberFormat="1" applyFont="1" applyBorder="1" applyAlignment="1">
      <alignment horizontal="center"/>
    </xf>
    <xf numFmtId="0" fontId="22" fillId="0" borderId="24" xfId="16" applyFont="1" applyBorder="1" applyAlignment="1">
      <alignment horizontal="left"/>
    </xf>
    <xf numFmtId="0" fontId="22" fillId="0" borderId="18" xfId="16" applyFont="1" applyBorder="1"/>
    <xf numFmtId="0" fontId="22" fillId="0" borderId="176" xfId="16" applyFont="1" applyBorder="1" applyAlignment="1">
      <alignment horizontal="center"/>
    </xf>
    <xf numFmtId="0" fontId="22" fillId="0" borderId="177" xfId="16" applyFont="1" applyBorder="1" applyAlignment="1">
      <alignment horizontal="center"/>
    </xf>
    <xf numFmtId="0" fontId="22" fillId="0" borderId="178" xfId="16" applyFont="1" applyBorder="1" applyAlignment="1">
      <alignment horizontal="center"/>
    </xf>
    <xf numFmtId="0" fontId="22" fillId="0" borderId="118" xfId="16" applyFont="1" applyBorder="1" applyAlignment="1">
      <alignment horizontal="center"/>
    </xf>
    <xf numFmtId="0" fontId="22" fillId="0" borderId="107" xfId="16" applyFont="1" applyBorder="1" applyAlignment="1">
      <alignment horizontal="center"/>
    </xf>
    <xf numFmtId="0" fontId="22" fillId="0" borderId="132" xfId="16" applyFont="1" applyBorder="1" applyAlignment="1">
      <alignment horizontal="center"/>
    </xf>
    <xf numFmtId="0" fontId="22" fillId="0" borderId="108" xfId="16" applyFont="1" applyBorder="1" applyAlignment="1">
      <alignment horizontal="center"/>
    </xf>
    <xf numFmtId="0" fontId="21" fillId="0" borderId="92" xfId="16" applyFont="1" applyBorder="1" applyAlignment="1">
      <alignment horizontal="left"/>
    </xf>
    <xf numFmtId="0" fontId="21" fillId="0" borderId="23" xfId="16" applyFont="1" applyBorder="1" applyAlignment="1">
      <alignment horizontal="left" vertical="center"/>
    </xf>
    <xf numFmtId="0" fontId="22" fillId="0" borderId="179" xfId="16" applyFont="1" applyBorder="1" applyAlignment="1">
      <alignment horizontal="left" vertical="center"/>
    </xf>
    <xf numFmtId="0" fontId="22" fillId="0" borderId="166" xfId="16" applyFont="1" applyBorder="1" applyAlignment="1">
      <alignment horizontal="left" vertical="center"/>
    </xf>
    <xf numFmtId="0" fontId="22" fillId="0" borderId="112" xfId="16" applyFont="1" applyBorder="1"/>
    <xf numFmtId="0" fontId="22" fillId="0" borderId="75" xfId="16" applyFont="1" applyBorder="1"/>
    <xf numFmtId="0" fontId="21" fillId="0" borderId="24" xfId="16" applyFont="1" applyBorder="1" applyAlignment="1">
      <alignment horizontal="left"/>
    </xf>
    <xf numFmtId="3" fontId="22" fillId="0" borderId="5" xfId="18" applyNumberFormat="1" applyFont="1" applyFill="1" applyBorder="1" applyAlignment="1">
      <alignment horizontal="right" indent="1"/>
    </xf>
    <xf numFmtId="3" fontId="11" fillId="0" borderId="5" xfId="18" applyNumberFormat="1" applyFont="1" applyFill="1" applyBorder="1" applyAlignment="1">
      <alignment horizontal="right" indent="1"/>
    </xf>
    <xf numFmtId="0" fontId="21" fillId="0" borderId="26" xfId="16" applyFont="1" applyBorder="1" applyAlignment="1">
      <alignment horizontal="left"/>
    </xf>
    <xf numFmtId="0" fontId="21" fillId="0" borderId="80" xfId="16" applyFont="1" applyBorder="1" applyAlignment="1">
      <alignment horizontal="left"/>
    </xf>
    <xf numFmtId="0" fontId="22" fillId="0" borderId="180" xfId="16" applyFont="1" applyBorder="1" applyAlignment="1">
      <alignment horizontal="left" vertical="center"/>
    </xf>
    <xf numFmtId="0" fontId="22" fillId="0" borderId="181" xfId="16" applyFont="1" applyBorder="1" applyAlignment="1">
      <alignment horizontal="left" vertical="center"/>
    </xf>
    <xf numFmtId="1" fontId="22" fillId="0" borderId="80" xfId="16" applyNumberFormat="1" applyFont="1" applyBorder="1" applyAlignment="1">
      <alignment horizontal="center"/>
    </xf>
    <xf numFmtId="0" fontId="22" fillId="0" borderId="2" xfId="16" applyFont="1" applyBorder="1" applyAlignment="1">
      <alignment horizontal="center"/>
    </xf>
    <xf numFmtId="0" fontId="22" fillId="0" borderId="27" xfId="16" applyFont="1" applyBorder="1" applyAlignment="1">
      <alignment horizontal="center"/>
    </xf>
    <xf numFmtId="0" fontId="22" fillId="0" borderId="1" xfId="16" applyFont="1" applyBorder="1" applyAlignment="1">
      <alignment horizontal="center"/>
    </xf>
    <xf numFmtId="0" fontId="22" fillId="0" borderId="16" xfId="16" applyFont="1" applyBorder="1" applyAlignment="1">
      <alignment horizontal="left" vertical="center"/>
    </xf>
    <xf numFmtId="0" fontId="22" fillId="0" borderId="17" xfId="16" applyFont="1" applyBorder="1" applyAlignment="1">
      <alignment horizontal="left" vertical="center"/>
    </xf>
    <xf numFmtId="0" fontId="22" fillId="0" borderId="17" xfId="16" applyFont="1" applyBorder="1" applyAlignment="1">
      <alignment horizontal="left"/>
    </xf>
    <xf numFmtId="0" fontId="22" fillId="0" borderId="18" xfId="16" applyFont="1" applyBorder="1" applyAlignment="1">
      <alignment horizontal="left" vertical="center"/>
    </xf>
    <xf numFmtId="0" fontId="22" fillId="0" borderId="187" xfId="16" applyFont="1" applyBorder="1" applyAlignment="1">
      <alignment horizontal="left" vertical="center"/>
    </xf>
    <xf numFmtId="0" fontId="22" fillId="0" borderId="171" xfId="16" applyFont="1" applyBorder="1" applyAlignment="1">
      <alignment horizontal="left" vertical="center"/>
    </xf>
    <xf numFmtId="3" fontId="22" fillId="0" borderId="171" xfId="16" applyNumberFormat="1" applyFont="1" applyBorder="1" applyAlignment="1">
      <alignment horizontal="right"/>
    </xf>
    <xf numFmtId="3" fontId="22" fillId="0" borderId="171" xfId="16" applyNumberFormat="1" applyFont="1" applyBorder="1" applyAlignment="1">
      <alignment horizontal="right" vertical="center"/>
    </xf>
    <xf numFmtId="0" fontId="22" fillId="0" borderId="188" xfId="16" applyFont="1" applyBorder="1" applyAlignment="1">
      <alignment horizontal="left" vertical="center"/>
    </xf>
    <xf numFmtId="0" fontId="17" fillId="0" borderId="0" xfId="16" applyFont="1" applyAlignment="1">
      <alignment horizontal="center"/>
    </xf>
    <xf numFmtId="0" fontId="7" fillId="6" borderId="0" xfId="0" applyFont="1" applyFill="1" applyAlignment="1">
      <alignment horizontal="center"/>
    </xf>
    <xf numFmtId="0" fontId="9" fillId="6" borderId="0" xfId="26" applyFill="1" applyAlignment="1">
      <alignment vertical="center"/>
    </xf>
    <xf numFmtId="0" fontId="9" fillId="0" borderId="0" xfId="26" applyAlignment="1">
      <alignment vertical="center"/>
    </xf>
    <xf numFmtId="0" fontId="22" fillId="3" borderId="189" xfId="16" applyFont="1" applyFill="1" applyBorder="1" applyAlignment="1">
      <alignment horizontal="left" vertical="center" indent="1"/>
    </xf>
    <xf numFmtId="3" fontId="22" fillId="3" borderId="17" xfId="16" applyNumberFormat="1" applyFont="1" applyFill="1" applyBorder="1" applyAlignment="1">
      <alignment horizontal="center" vertical="center"/>
    </xf>
    <xf numFmtId="0" fontId="11" fillId="3" borderId="190" xfId="16" applyFont="1" applyFill="1" applyBorder="1" applyAlignment="1">
      <alignment horizontal="left" vertical="center" indent="1"/>
    </xf>
    <xf numFmtId="0" fontId="59" fillId="3" borderId="0" xfId="26" applyFont="1" applyFill="1" applyAlignment="1">
      <alignment horizontal="right" vertical="center"/>
    </xf>
    <xf numFmtId="0" fontId="3" fillId="0" borderId="0" xfId="0" applyFont="1" applyAlignment="1">
      <alignment horizontal="center" vertical="center" wrapText="1"/>
    </xf>
    <xf numFmtId="0" fontId="7" fillId="0" borderId="0" xfId="0" applyFont="1" applyAlignment="1">
      <alignment vertical="center"/>
    </xf>
    <xf numFmtId="0" fontId="3" fillId="0" borderId="0" xfId="0" applyFont="1" applyAlignment="1">
      <alignment horizontal="center" vertical="center"/>
    </xf>
    <xf numFmtId="0" fontId="60" fillId="6" borderId="0" xfId="0" applyFont="1" applyFill="1" applyAlignment="1">
      <alignment horizontal="center" vertical="center"/>
    </xf>
    <xf numFmtId="0" fontId="3" fillId="0" borderId="0" xfId="0" applyFont="1" applyAlignment="1">
      <alignment horizontal="center" vertical="center"/>
    </xf>
    <xf numFmtId="0" fontId="8" fillId="2" borderId="0" xfId="0" applyFont="1" applyFill="1" applyAlignment="1">
      <alignment horizontal="center" vertical="center" wrapText="1"/>
    </xf>
    <xf numFmtId="0" fontId="8" fillId="2" borderId="0" xfId="0" applyFont="1" applyFill="1" applyAlignment="1">
      <alignment horizontal="center" vertical="center"/>
    </xf>
    <xf numFmtId="0" fontId="8" fillId="0" borderId="0" xfId="0" applyFont="1" applyAlignment="1">
      <alignment horizontal="center" vertical="center"/>
    </xf>
    <xf numFmtId="0" fontId="16" fillId="3" borderId="0" xfId="16" applyFont="1" applyFill="1" applyAlignment="1">
      <alignment horizontal="center" vertical="center"/>
    </xf>
    <xf numFmtId="0" fontId="18" fillId="3" borderId="23" xfId="1" applyFont="1" applyFill="1" applyBorder="1" applyAlignment="1">
      <alignment horizontal="left" vertical="top" wrapText="1"/>
    </xf>
    <xf numFmtId="0" fontId="15" fillId="3" borderId="0" xfId="16" applyFont="1" applyFill="1" applyAlignment="1">
      <alignment horizontal="center" vertical="center"/>
    </xf>
    <xf numFmtId="0" fontId="17" fillId="0" borderId="0" xfId="9" applyFont="1" applyAlignment="1">
      <alignment horizontal="center" vertical="center"/>
    </xf>
    <xf numFmtId="0" fontId="22" fillId="0" borderId="29" xfId="9" applyFont="1" applyBorder="1" applyAlignment="1">
      <alignment horizontal="center" vertical="center"/>
    </xf>
    <xf numFmtId="0" fontId="22" fillId="0" borderId="92" xfId="9" applyFont="1" applyBorder="1" applyAlignment="1">
      <alignment horizontal="center" vertical="center" wrapText="1"/>
    </xf>
    <xf numFmtId="0" fontId="22" fillId="0" borderId="24" xfId="9" applyFont="1" applyBorder="1" applyAlignment="1">
      <alignment horizontal="center" vertical="center" wrapText="1"/>
    </xf>
    <xf numFmtId="0" fontId="22" fillId="0" borderId="103" xfId="9" applyFont="1" applyBorder="1" applyAlignment="1">
      <alignment horizontal="center" vertical="center" wrapText="1"/>
    </xf>
    <xf numFmtId="0" fontId="22" fillId="0" borderId="104" xfId="9" applyFont="1" applyBorder="1" applyAlignment="1">
      <alignment horizontal="center"/>
    </xf>
    <xf numFmtId="0" fontId="22" fillId="0" borderId="96" xfId="9" applyFont="1" applyBorder="1" applyAlignment="1">
      <alignment horizontal="center"/>
    </xf>
    <xf numFmtId="0" fontId="22" fillId="0" borderId="96" xfId="9" applyFont="1" applyBorder="1" applyAlignment="1">
      <alignment horizontal="center" vertical="center" wrapText="1"/>
    </xf>
    <xf numFmtId="0" fontId="22" fillId="0" borderId="29" xfId="9" applyFont="1" applyBorder="1" applyAlignment="1">
      <alignment horizontal="center" vertical="center" wrapText="1"/>
    </xf>
    <xf numFmtId="0" fontId="22" fillId="0" borderId="98" xfId="9" applyFont="1" applyBorder="1" applyAlignment="1">
      <alignment horizontal="center" vertical="center" wrapText="1"/>
    </xf>
    <xf numFmtId="0" fontId="22" fillId="0" borderId="99" xfId="9" applyFont="1" applyBorder="1" applyAlignment="1">
      <alignment horizontal="center" vertical="center" wrapText="1"/>
    </xf>
    <xf numFmtId="0" fontId="22" fillId="0" borderId="105" xfId="9" applyFont="1" applyBorder="1" applyAlignment="1">
      <alignment horizontal="center" vertical="center"/>
    </xf>
    <xf numFmtId="0" fontId="26" fillId="0" borderId="35" xfId="9" applyFont="1" applyBorder="1" applyAlignment="1">
      <alignment horizontal="center" vertical="center" wrapText="1"/>
    </xf>
    <xf numFmtId="0" fontId="26" fillId="0" borderId="36" xfId="9" applyFont="1" applyBorder="1" applyAlignment="1">
      <alignment horizontal="center" vertical="center" wrapText="1"/>
    </xf>
    <xf numFmtId="0" fontId="26" fillId="0" borderId="38" xfId="9" applyFont="1" applyBorder="1" applyAlignment="1">
      <alignment horizontal="center" vertical="center" wrapText="1"/>
    </xf>
    <xf numFmtId="0" fontId="26" fillId="0" borderId="33" xfId="9" applyFont="1" applyBorder="1" applyAlignment="1">
      <alignment horizontal="center" vertical="center"/>
    </xf>
    <xf numFmtId="0" fontId="26" fillId="0" borderId="40" xfId="9" applyFont="1" applyBorder="1" applyAlignment="1">
      <alignment horizontal="center" vertical="center"/>
    </xf>
    <xf numFmtId="0" fontId="26" fillId="0" borderId="42" xfId="9" applyFont="1" applyBorder="1" applyAlignment="1">
      <alignment horizontal="center" vertical="center"/>
    </xf>
    <xf numFmtId="0" fontId="26" fillId="0" borderId="43" xfId="9" applyFont="1" applyBorder="1" applyAlignment="1">
      <alignment horizontal="center" vertical="center"/>
    </xf>
    <xf numFmtId="0" fontId="26" fillId="0" borderId="46" xfId="9" applyFont="1" applyBorder="1" applyAlignment="1">
      <alignment horizontal="center" vertical="center"/>
    </xf>
    <xf numFmtId="0" fontId="26" fillId="0" borderId="45" xfId="9" applyFont="1" applyBorder="1" applyAlignment="1">
      <alignment horizontal="center" vertical="center"/>
    </xf>
    <xf numFmtId="0" fontId="26" fillId="0" borderId="49" xfId="9" applyFont="1" applyBorder="1" applyAlignment="1">
      <alignment horizontal="center" vertical="center"/>
    </xf>
    <xf numFmtId="0" fontId="26" fillId="0" borderId="32" xfId="9" applyFont="1" applyBorder="1" applyAlignment="1">
      <alignment horizontal="center" vertical="center"/>
    </xf>
    <xf numFmtId="0" fontId="34" fillId="0" borderId="0" xfId="9" applyFont="1" applyAlignment="1">
      <alignment horizontal="center"/>
    </xf>
    <xf numFmtId="0" fontId="26" fillId="0" borderId="92" xfId="9" applyFont="1" applyBorder="1" applyAlignment="1">
      <alignment horizontal="center" vertical="center" wrapText="1"/>
    </xf>
    <xf numFmtId="0" fontId="26" fillId="0" borderId="24" xfId="9" applyFont="1" applyBorder="1" applyAlignment="1">
      <alignment horizontal="center" vertical="center" wrapText="1"/>
    </xf>
    <xf numFmtId="0" fontId="26" fillId="0" borderId="26" xfId="9" applyFont="1" applyBorder="1" applyAlignment="1">
      <alignment horizontal="center" vertical="center" wrapText="1"/>
    </xf>
    <xf numFmtId="0" fontId="26" fillId="0" borderId="111" xfId="9" applyFont="1" applyBorder="1" applyAlignment="1">
      <alignment horizontal="center" vertical="center" wrapText="1"/>
    </xf>
    <xf numFmtId="0" fontId="26" fillId="0" borderId="45" xfId="9" applyFont="1" applyBorder="1" applyAlignment="1">
      <alignment horizontal="center" vertical="center" wrapText="1"/>
    </xf>
    <xf numFmtId="0" fontId="26" fillId="0" borderId="110" xfId="9" applyFont="1" applyBorder="1" applyAlignment="1">
      <alignment horizontal="center" vertical="center" wrapText="1"/>
    </xf>
    <xf numFmtId="0" fontId="26" fillId="0" borderId="111" xfId="9" applyFont="1" applyBorder="1" applyAlignment="1">
      <alignment horizontal="center" vertical="center"/>
    </xf>
    <xf numFmtId="0" fontId="26" fillId="0" borderId="110" xfId="9" applyFont="1" applyBorder="1" applyAlignment="1">
      <alignment horizontal="center" vertical="center"/>
    </xf>
    <xf numFmtId="0" fontId="26" fillId="0" borderId="23" xfId="9" applyFont="1" applyBorder="1" applyAlignment="1">
      <alignment horizontal="center" vertical="center"/>
    </xf>
    <xf numFmtId="0" fontId="26" fillId="0" borderId="15" xfId="9" applyFont="1" applyBorder="1" applyAlignment="1">
      <alignment horizontal="center" vertical="center"/>
    </xf>
    <xf numFmtId="0" fontId="26" fillId="0" borderId="39" xfId="9" applyFont="1" applyBorder="1" applyAlignment="1">
      <alignment horizontal="center" vertical="center"/>
    </xf>
    <xf numFmtId="0" fontId="26" fillId="0" borderId="47" xfId="9" applyFont="1" applyBorder="1" applyAlignment="1">
      <alignment horizontal="center" vertical="center"/>
    </xf>
    <xf numFmtId="0" fontId="26" fillId="0" borderId="112" xfId="9" applyFont="1" applyBorder="1" applyAlignment="1">
      <alignment horizontal="center" vertical="center" wrapText="1"/>
    </xf>
    <xf numFmtId="0" fontId="26" fillId="0" borderId="16" xfId="9" applyFont="1" applyBorder="1" applyAlignment="1">
      <alignment horizontal="center" vertical="center"/>
    </xf>
    <xf numFmtId="0" fontId="26" fillId="0" borderId="25" xfId="9" applyFont="1" applyBorder="1" applyAlignment="1">
      <alignment horizontal="center" vertical="center"/>
    </xf>
    <xf numFmtId="0" fontId="26" fillId="0" borderId="17" xfId="9" applyFont="1" applyBorder="1" applyAlignment="1">
      <alignment horizontal="center" vertical="center"/>
    </xf>
    <xf numFmtId="0" fontId="17" fillId="0" borderId="0" xfId="9" applyFont="1" applyFill="1" applyAlignment="1">
      <alignment horizontal="center"/>
    </xf>
    <xf numFmtId="0" fontId="22" fillId="0" borderId="92" xfId="9" applyFont="1" applyFill="1" applyBorder="1" applyAlignment="1">
      <alignment horizontal="center" vertical="center"/>
    </xf>
    <xf numFmtId="0" fontId="22" fillId="0" borderId="103" xfId="9" applyFont="1" applyFill="1" applyBorder="1" applyAlignment="1">
      <alignment horizontal="center" vertical="center"/>
    </xf>
    <xf numFmtId="0" fontId="22" fillId="0" borderId="23" xfId="9" applyFont="1" applyFill="1" applyBorder="1" applyAlignment="1">
      <alignment horizontal="center" vertical="center"/>
    </xf>
    <xf numFmtId="0" fontId="22" fillId="0" borderId="15" xfId="9" applyFont="1" applyFill="1" applyBorder="1" applyAlignment="1">
      <alignment horizontal="center" vertical="center"/>
    </xf>
    <xf numFmtId="0" fontId="22" fillId="0" borderId="112" xfId="9" applyFont="1" applyFill="1" applyBorder="1" applyAlignment="1">
      <alignment horizontal="center" vertical="center"/>
    </xf>
    <xf numFmtId="0" fontId="22" fillId="0" borderId="16" xfId="9" applyFont="1" applyFill="1" applyBorder="1" applyAlignment="1">
      <alignment horizontal="center" vertical="center"/>
    </xf>
    <xf numFmtId="0" fontId="22" fillId="0" borderId="92" xfId="9" applyFont="1" applyBorder="1" applyAlignment="1">
      <alignment horizontal="center" vertical="center"/>
    </xf>
    <xf numFmtId="0" fontId="22" fillId="0" borderId="26" xfId="9" applyFont="1" applyBorder="1" applyAlignment="1">
      <alignment horizontal="center" vertical="center"/>
    </xf>
    <xf numFmtId="0" fontId="22" fillId="0" borderId="119" xfId="9" applyFont="1" applyBorder="1" applyAlignment="1">
      <alignment horizontal="center"/>
    </xf>
    <xf numFmtId="0" fontId="22" fillId="0" borderId="113" xfId="9" applyFont="1" applyBorder="1" applyAlignment="1">
      <alignment horizontal="center"/>
    </xf>
    <xf numFmtId="0" fontId="22" fillId="0" borderId="114" xfId="9" applyFont="1" applyBorder="1" applyAlignment="1">
      <alignment horizontal="center"/>
    </xf>
    <xf numFmtId="0" fontId="22" fillId="0" borderId="115" xfId="9" applyFont="1" applyBorder="1" applyAlignment="1">
      <alignment horizontal="center"/>
    </xf>
    <xf numFmtId="0" fontId="22" fillId="0" borderId="116" xfId="9" applyFont="1" applyBorder="1" applyAlignment="1">
      <alignment horizontal="center"/>
    </xf>
    <xf numFmtId="0" fontId="17" fillId="0" borderId="0" xfId="9" applyFont="1" applyAlignment="1">
      <alignment horizontal="center"/>
    </xf>
    <xf numFmtId="2" fontId="17" fillId="0" borderId="0" xfId="9" applyNumberFormat="1" applyFont="1" applyAlignment="1">
      <alignment horizontal="center" vertical="center"/>
    </xf>
    <xf numFmtId="0" fontId="22" fillId="0" borderId="74" xfId="9" applyFont="1" applyBorder="1" applyAlignment="1">
      <alignment horizontal="center" vertical="center"/>
    </xf>
    <xf numFmtId="0" fontId="22" fillId="0" borderId="2" xfId="9" applyFont="1" applyBorder="1" applyAlignment="1">
      <alignment horizontal="center" vertical="center"/>
    </xf>
    <xf numFmtId="0" fontId="22" fillId="0" borderId="75" xfId="9" applyFont="1" applyBorder="1" applyAlignment="1">
      <alignment horizontal="center" vertical="center"/>
    </xf>
    <xf numFmtId="0" fontId="22" fillId="0" borderId="1" xfId="9" applyFont="1" applyBorder="1" applyAlignment="1">
      <alignment horizontal="center" vertical="center"/>
    </xf>
    <xf numFmtId="2" fontId="22" fillId="0" borderId="92" xfId="9" applyNumberFormat="1" applyFont="1" applyBorder="1" applyAlignment="1">
      <alignment horizontal="center" vertical="center"/>
    </xf>
    <xf numFmtId="2" fontId="22" fillId="0" borderId="26" xfId="9" applyNumberFormat="1" applyFont="1" applyBorder="1" applyAlignment="1">
      <alignment horizontal="center" vertical="center"/>
    </xf>
    <xf numFmtId="2" fontId="22" fillId="0" borderId="89" xfId="9" applyNumberFormat="1" applyFont="1" applyBorder="1" applyAlignment="1">
      <alignment horizontal="center" vertical="center"/>
    </xf>
    <xf numFmtId="2" fontId="22" fillId="0" borderId="4" xfId="9" applyNumberFormat="1" applyFont="1" applyBorder="1" applyAlignment="1">
      <alignment horizontal="center" vertical="center"/>
    </xf>
    <xf numFmtId="0" fontId="22" fillId="0" borderId="15" xfId="9" applyFont="1" applyBorder="1" applyAlignment="1">
      <alignment horizontal="center" vertical="center"/>
    </xf>
    <xf numFmtId="0" fontId="22" fillId="0" borderId="3" xfId="9" applyFont="1" applyBorder="1" applyAlignment="1">
      <alignment horizontal="center" vertical="center"/>
    </xf>
    <xf numFmtId="0" fontId="26" fillId="0" borderId="60" xfId="27" applyNumberFormat="1" applyFont="1" applyFill="1" applyBorder="1" applyAlignment="1">
      <alignment horizontal="center" vertical="center"/>
    </xf>
    <xf numFmtId="0" fontId="26" fillId="0" borderId="34" xfId="27" applyNumberFormat="1" applyFont="1" applyFill="1" applyBorder="1" applyAlignment="1">
      <alignment horizontal="center" vertical="center"/>
    </xf>
    <xf numFmtId="0" fontId="26" fillId="0" borderId="61" xfId="27" applyNumberFormat="1" applyFont="1" applyFill="1" applyBorder="1" applyAlignment="1">
      <alignment horizontal="center" vertical="center"/>
    </xf>
    <xf numFmtId="0" fontId="26" fillId="0" borderId="62" xfId="27" applyNumberFormat="1" applyFont="1" applyFill="1" applyBorder="1" applyAlignment="1">
      <alignment horizontal="center" vertical="center"/>
    </xf>
    <xf numFmtId="0" fontId="26" fillId="0" borderId="127" xfId="27" applyNumberFormat="1" applyFont="1" applyFill="1" applyBorder="1" applyAlignment="1">
      <alignment horizontal="center" vertical="center"/>
    </xf>
    <xf numFmtId="0" fontId="16" fillId="0" borderId="0" xfId="16" applyFont="1" applyFill="1" applyBorder="1" applyAlignment="1">
      <alignment horizontal="center" vertical="center"/>
    </xf>
    <xf numFmtId="0" fontId="26" fillId="0" borderId="89" xfId="27" applyNumberFormat="1" applyFont="1" applyFill="1" applyBorder="1" applyAlignment="1">
      <alignment horizontal="center" vertical="center" wrapText="1"/>
    </xf>
    <xf numFmtId="0" fontId="26" fillId="0" borderId="8" xfId="27" applyNumberFormat="1" applyFont="1" applyFill="1" applyBorder="1" applyAlignment="1">
      <alignment horizontal="center" vertical="center" wrapText="1"/>
    </xf>
    <xf numFmtId="0" fontId="26" fillId="0" borderId="4" xfId="27" applyNumberFormat="1" applyFont="1" applyFill="1" applyBorder="1" applyAlignment="1">
      <alignment horizontal="center" vertical="center" wrapText="1"/>
    </xf>
    <xf numFmtId="0" fontId="26" fillId="0" borderId="123" xfId="27" applyNumberFormat="1" applyFont="1" applyFill="1" applyBorder="1" applyAlignment="1">
      <alignment horizontal="center" vertical="center" wrapText="1"/>
    </xf>
    <xf numFmtId="0" fontId="26" fillId="0" borderId="124" xfId="27" applyNumberFormat="1" applyFont="1" applyFill="1" applyBorder="1" applyAlignment="1">
      <alignment horizontal="center" vertical="center" wrapText="1"/>
    </xf>
    <xf numFmtId="0" fontId="26" fillId="0" borderId="125" xfId="27" applyNumberFormat="1" applyFont="1" applyFill="1" applyBorder="1" applyAlignment="1">
      <alignment horizontal="center" vertical="center" wrapText="1"/>
    </xf>
    <xf numFmtId="0" fontId="26" fillId="0" borderId="126" xfId="27" applyNumberFormat="1" applyFont="1" applyFill="1" applyBorder="1" applyAlignment="1">
      <alignment horizontal="center" vertical="center" wrapText="1"/>
    </xf>
    <xf numFmtId="0" fontId="26" fillId="0" borderId="122" xfId="27" applyNumberFormat="1" applyFont="1" applyFill="1" applyBorder="1" applyAlignment="1">
      <alignment horizontal="center" vertical="center"/>
    </xf>
    <xf numFmtId="0" fontId="16" fillId="0" borderId="0" xfId="28" applyNumberFormat="1" applyFont="1" applyFill="1" applyBorder="1" applyAlignment="1">
      <alignment horizontal="center"/>
    </xf>
    <xf numFmtId="0" fontId="11" fillId="0" borderId="89" xfId="28" applyNumberFormat="1" applyFont="1" applyFill="1" applyBorder="1" applyAlignment="1">
      <alignment horizontal="center" vertical="center" wrapText="1"/>
    </xf>
    <xf numFmtId="0" fontId="11" fillId="0" borderId="4" xfId="28" applyNumberFormat="1" applyFont="1" applyFill="1" applyBorder="1" applyAlignment="1">
      <alignment horizontal="center" vertical="center" wrapText="1"/>
    </xf>
    <xf numFmtId="0" fontId="11" fillId="0" borderId="115" xfId="28" applyNumberFormat="1" applyFont="1" applyFill="1" applyBorder="1" applyAlignment="1">
      <alignment horizontal="center" vertical="center" wrapText="1"/>
    </xf>
    <xf numFmtId="0" fontId="11" fillId="0" borderId="96" xfId="28" applyNumberFormat="1" applyFont="1" applyFill="1" applyBorder="1" applyAlignment="1">
      <alignment horizontal="center" vertical="center" wrapText="1"/>
    </xf>
    <xf numFmtId="0" fontId="11" fillId="0" borderId="113" xfId="28" applyNumberFormat="1" applyFont="1" applyFill="1" applyBorder="1" applyAlignment="1">
      <alignment horizontal="center" vertical="center" wrapText="1"/>
    </xf>
    <xf numFmtId="0" fontId="11" fillId="0" borderId="133" xfId="28" applyNumberFormat="1" applyFont="1" applyFill="1" applyBorder="1" applyAlignment="1">
      <alignment horizontal="center" vertical="center" wrapText="1"/>
    </xf>
    <xf numFmtId="0" fontId="11" fillId="0" borderId="134" xfId="28" applyNumberFormat="1" applyFont="1" applyFill="1" applyBorder="1" applyAlignment="1">
      <alignment horizontal="center" vertical="center" wrapText="1"/>
    </xf>
    <xf numFmtId="0" fontId="11" fillId="0" borderId="116" xfId="28" applyNumberFormat="1" applyFont="1" applyFill="1" applyBorder="1" applyAlignment="1">
      <alignment horizontal="center" vertical="center" wrapText="1"/>
    </xf>
    <xf numFmtId="0" fontId="34" fillId="0" borderId="0" xfId="31" applyNumberFormat="1" applyFont="1" applyFill="1" applyBorder="1" applyAlignment="1">
      <alignment horizontal="center" vertical="center"/>
    </xf>
    <xf numFmtId="0" fontId="16" fillId="0" borderId="0" xfId="16" applyFont="1" applyFill="1" applyAlignment="1">
      <alignment horizontal="center" vertical="center"/>
    </xf>
    <xf numFmtId="3" fontId="22" fillId="0" borderId="36" xfId="14" applyNumberFormat="1" applyFont="1" applyFill="1" applyBorder="1" applyAlignment="1">
      <alignment horizontal="right" vertical="center"/>
    </xf>
    <xf numFmtId="3" fontId="22" fillId="0" borderId="48" xfId="14" applyNumberFormat="1" applyFont="1" applyFill="1" applyBorder="1" applyAlignment="1">
      <alignment horizontal="right" vertical="center"/>
    </xf>
    <xf numFmtId="3" fontId="22" fillId="0" borderId="79" xfId="14" applyNumberFormat="1" applyFont="1" applyFill="1" applyBorder="1" applyAlignment="1">
      <alignment horizontal="right" vertical="center"/>
    </xf>
    <xf numFmtId="0" fontId="17" fillId="0" borderId="0" xfId="16" applyFont="1" applyFill="1" applyAlignment="1">
      <alignment horizontal="center"/>
    </xf>
    <xf numFmtId="0" fontId="22" fillId="0" borderId="92" xfId="16" applyFont="1" applyFill="1" applyBorder="1" applyAlignment="1">
      <alignment horizontal="center" vertical="center" wrapText="1"/>
    </xf>
    <xf numFmtId="0" fontId="22" fillId="0" borderId="26" xfId="16" applyFont="1" applyFill="1" applyBorder="1" applyAlignment="1">
      <alignment horizontal="center" vertical="center" wrapText="1"/>
    </xf>
    <xf numFmtId="0" fontId="22" fillId="0" borderId="143" xfId="16" applyFont="1" applyFill="1" applyBorder="1" applyAlignment="1">
      <alignment horizontal="center" vertical="center"/>
    </xf>
    <xf numFmtId="0" fontId="22" fillId="0" borderId="144" xfId="16" applyFont="1" applyFill="1" applyBorder="1" applyAlignment="1">
      <alignment horizontal="center" vertical="center"/>
    </xf>
    <xf numFmtId="0" fontId="22" fillId="0" borderId="123" xfId="16" applyFont="1" applyFill="1" applyBorder="1" applyAlignment="1">
      <alignment horizontal="center" vertical="center"/>
    </xf>
    <xf numFmtId="0" fontId="22" fillId="0" borderId="124" xfId="16" applyFont="1" applyFill="1" applyBorder="1" applyAlignment="1">
      <alignment horizontal="center" vertical="center"/>
    </xf>
    <xf numFmtId="0" fontId="22" fillId="0" borderId="125" xfId="16" applyFont="1" applyFill="1" applyBorder="1" applyAlignment="1">
      <alignment horizontal="center" vertical="center"/>
    </xf>
    <xf numFmtId="0" fontId="22" fillId="0" borderId="126" xfId="16" applyFont="1" applyFill="1" applyBorder="1" applyAlignment="1">
      <alignment horizontal="center" vertical="center"/>
    </xf>
    <xf numFmtId="0" fontId="22" fillId="0" borderId="23" xfId="16" applyFont="1" applyFill="1" applyBorder="1"/>
    <xf numFmtId="0" fontId="22" fillId="0" borderId="24" xfId="16" applyFont="1" applyFill="1" applyBorder="1"/>
    <xf numFmtId="0" fontId="22" fillId="0" borderId="0" xfId="16" applyFont="1" applyFill="1" applyBorder="1"/>
    <xf numFmtId="0" fontId="22" fillId="0" borderId="26" xfId="16" applyFont="1" applyFill="1" applyBorder="1"/>
    <xf numFmtId="0" fontId="22" fillId="0" borderId="80" xfId="16" applyFont="1" applyFill="1" applyBorder="1"/>
    <xf numFmtId="0" fontId="22" fillId="0" borderId="23" xfId="16" applyFont="1" applyFill="1" applyBorder="1" applyAlignment="1">
      <alignment horizontal="center" vertical="center" wrapText="1"/>
    </xf>
    <xf numFmtId="0" fontId="22" fillId="0" borderId="111" xfId="16" applyFont="1" applyFill="1" applyBorder="1" applyAlignment="1">
      <alignment horizontal="center" vertical="center" wrapText="1"/>
    </xf>
    <xf numFmtId="0" fontId="22" fillId="0" borderId="148" xfId="16" applyFont="1" applyFill="1" applyBorder="1" applyAlignment="1">
      <alignment horizontal="center" vertical="center" wrapText="1"/>
    </xf>
    <xf numFmtId="0" fontId="22" fillId="0" borderId="39" xfId="16" applyFont="1" applyFill="1" applyBorder="1" applyAlignment="1">
      <alignment horizontal="center" vertical="center" wrapText="1"/>
    </xf>
    <xf numFmtId="0" fontId="22" fillId="0" borderId="45" xfId="16" applyFont="1" applyFill="1" applyBorder="1" applyAlignment="1">
      <alignment horizontal="center" vertical="center" wrapText="1"/>
    </xf>
    <xf numFmtId="0" fontId="22" fillId="0" borderId="134" xfId="16" applyFont="1" applyFill="1" applyBorder="1" applyAlignment="1">
      <alignment horizontal="center" vertical="center"/>
    </xf>
    <xf numFmtId="0" fontId="22" fillId="0" borderId="113" xfId="16" applyFont="1" applyFill="1" applyBorder="1" applyAlignment="1">
      <alignment horizontal="center" vertical="center"/>
    </xf>
    <xf numFmtId="0" fontId="22" fillId="0" borderId="115" xfId="16" applyFont="1" applyFill="1" applyBorder="1" applyAlignment="1">
      <alignment horizontal="center" vertical="center"/>
    </xf>
    <xf numFmtId="0" fontId="22" fillId="0" borderId="16" xfId="16" applyFont="1" applyFill="1" applyBorder="1" applyAlignment="1">
      <alignment horizontal="center" vertical="center" wrapText="1"/>
    </xf>
    <xf numFmtId="0" fontId="22" fillId="0" borderId="56" xfId="16" applyFont="1" applyFill="1" applyBorder="1" applyAlignment="1">
      <alignment horizontal="center" vertical="center" wrapText="1"/>
    </xf>
    <xf numFmtId="0" fontId="22" fillId="0" borderId="147" xfId="16" applyFont="1" applyFill="1" applyBorder="1" applyAlignment="1">
      <alignment horizontal="center" vertical="center" wrapText="1"/>
    </xf>
    <xf numFmtId="0" fontId="22" fillId="0" borderId="65" xfId="16" applyFont="1" applyFill="1" applyBorder="1" applyAlignment="1">
      <alignment horizontal="center" vertical="center" wrapText="1"/>
    </xf>
    <xf numFmtId="0" fontId="22" fillId="0" borderId="59" xfId="16" applyFont="1" applyFill="1" applyBorder="1" applyAlignment="1">
      <alignment horizontal="center" vertical="center" wrapText="1"/>
    </xf>
    <xf numFmtId="0" fontId="22" fillId="0" borderId="66" xfId="16" applyFont="1" applyFill="1" applyBorder="1" applyAlignment="1">
      <alignment horizontal="center" vertical="center" wrapText="1"/>
    </xf>
    <xf numFmtId="0" fontId="22" fillId="0" borderId="59" xfId="16" applyFont="1" applyFill="1" applyBorder="1" applyAlignment="1">
      <alignment horizontal="center" vertical="center"/>
    </xf>
    <xf numFmtId="0" fontId="22" fillId="0" borderId="66" xfId="16" applyFont="1" applyFill="1" applyBorder="1" applyAlignment="1">
      <alignment horizontal="center" vertical="center"/>
    </xf>
    <xf numFmtId="0" fontId="22" fillId="0" borderId="63" xfId="16" applyFont="1" applyFill="1" applyBorder="1" applyAlignment="1">
      <alignment horizontal="center" vertical="center" wrapText="1"/>
    </xf>
    <xf numFmtId="0" fontId="22" fillId="0" borderId="54" xfId="16" applyFont="1" applyFill="1" applyBorder="1" applyAlignment="1">
      <alignment horizontal="center" vertical="center" wrapText="1"/>
    </xf>
    <xf numFmtId="0" fontId="22" fillId="0" borderId="28" xfId="16" applyFont="1" applyFill="1" applyBorder="1" applyAlignment="1">
      <alignment horizontal="center" vertical="center" wrapText="1"/>
    </xf>
    <xf numFmtId="0" fontId="16" fillId="0" borderId="0" xfId="16" applyFont="1" applyFill="1" applyBorder="1" applyAlignment="1" applyProtection="1">
      <alignment horizontal="center"/>
    </xf>
    <xf numFmtId="0" fontId="11" fillId="0" borderId="11" xfId="16" applyFont="1" applyFill="1" applyBorder="1" applyAlignment="1" applyProtection="1">
      <alignment horizontal="center" vertical="center" wrapText="1" readingOrder="2"/>
    </xf>
    <xf numFmtId="0" fontId="11" fillId="0" borderId="78" xfId="16" applyFont="1" applyFill="1" applyBorder="1" applyAlignment="1" applyProtection="1">
      <alignment horizontal="center" vertical="center" wrapText="1" readingOrder="2"/>
    </xf>
    <xf numFmtId="0" fontId="11" fillId="0" borderId="0" xfId="16" applyFont="1" applyFill="1" applyBorder="1" applyAlignment="1" applyProtection="1">
      <alignment horizontal="left" vertical="center" wrapText="1"/>
      <protection locked="0"/>
    </xf>
    <xf numFmtId="0" fontId="16" fillId="0" borderId="0" xfId="16" applyFont="1" applyFill="1" applyBorder="1" applyAlignment="1" applyProtection="1">
      <alignment horizontal="center" vertical="center"/>
      <protection locked="0"/>
    </xf>
    <xf numFmtId="0" fontId="11" fillId="0" borderId="12" xfId="16" applyFont="1" applyFill="1" applyBorder="1" applyAlignment="1" applyProtection="1">
      <alignment horizontal="center" vertical="center" wrapText="1"/>
      <protection locked="0"/>
    </xf>
    <xf numFmtId="0" fontId="11" fillId="0" borderId="20" xfId="16" applyFont="1" applyFill="1" applyBorder="1" applyAlignment="1" applyProtection="1">
      <alignment horizontal="center" vertical="center" wrapText="1"/>
      <protection locked="0"/>
    </xf>
    <xf numFmtId="0" fontId="17" fillId="3" borderId="0" xfId="16" applyFont="1" applyFill="1" applyAlignment="1">
      <alignment horizontal="center"/>
    </xf>
    <xf numFmtId="0" fontId="16" fillId="3" borderId="0" xfId="16" applyFont="1" applyFill="1" applyAlignment="1">
      <alignment horizontal="right"/>
    </xf>
    <xf numFmtId="0" fontId="17" fillId="3" borderId="0" xfId="16" applyFont="1" applyFill="1" applyAlignment="1">
      <alignment horizontal="center" vertical="top"/>
    </xf>
    <xf numFmtId="0" fontId="21" fillId="3" borderId="12" xfId="16" applyFont="1" applyFill="1" applyBorder="1" applyAlignment="1">
      <alignment horizontal="center" vertical="center"/>
    </xf>
    <xf numFmtId="0" fontId="21" fillId="3" borderId="82" xfId="16" applyFont="1" applyFill="1" applyBorder="1" applyAlignment="1">
      <alignment horizontal="center" vertical="center"/>
    </xf>
    <xf numFmtId="0" fontId="21" fillId="3" borderId="20" xfId="16" applyFont="1" applyFill="1" applyBorder="1" applyAlignment="1">
      <alignment horizontal="center" vertical="center"/>
    </xf>
    <xf numFmtId="3" fontId="17" fillId="3" borderId="0" xfId="16" applyNumberFormat="1" applyFont="1" applyFill="1" applyAlignment="1">
      <alignment horizontal="center"/>
    </xf>
    <xf numFmtId="184" fontId="22" fillId="3" borderId="0" xfId="16" applyNumberFormat="1" applyFont="1" applyFill="1" applyAlignment="1">
      <alignment horizontal="right" vertical="center"/>
    </xf>
    <xf numFmtId="0" fontId="16" fillId="3" borderId="0" xfId="16" applyFont="1" applyFill="1" applyAlignment="1">
      <alignment horizontal="center"/>
    </xf>
    <xf numFmtId="0" fontId="11" fillId="3" borderId="92" xfId="16" applyFont="1" applyFill="1" applyBorder="1" applyAlignment="1">
      <alignment horizontal="center"/>
    </xf>
    <xf numFmtId="0" fontId="11" fillId="3" borderId="23" xfId="16" applyFont="1" applyFill="1" applyBorder="1" applyAlignment="1">
      <alignment horizontal="center"/>
    </xf>
    <xf numFmtId="0" fontId="11" fillId="3" borderId="16" xfId="16" applyFont="1" applyFill="1" applyBorder="1" applyAlignment="1">
      <alignment horizontal="center"/>
    </xf>
    <xf numFmtId="0" fontId="11" fillId="3" borderId="23" xfId="16" applyFont="1" applyFill="1" applyBorder="1" applyAlignment="1">
      <alignment horizontal="right" vertical="center"/>
    </xf>
    <xf numFmtId="0" fontId="16" fillId="0" borderId="0" xfId="16" applyFont="1" applyAlignment="1">
      <alignment horizontal="center"/>
    </xf>
    <xf numFmtId="1" fontId="17" fillId="0" borderId="0" xfId="16" applyNumberFormat="1" applyFont="1" applyAlignment="1">
      <alignment horizontal="center"/>
    </xf>
    <xf numFmtId="1" fontId="34" fillId="0" borderId="0" xfId="16" applyNumberFormat="1" applyFont="1" applyAlignment="1">
      <alignment horizontal="center"/>
    </xf>
    <xf numFmtId="2" fontId="34" fillId="0" borderId="0" xfId="16" applyNumberFormat="1" applyFont="1" applyAlignment="1">
      <alignment horizontal="center"/>
    </xf>
    <xf numFmtId="0" fontId="17" fillId="0" borderId="0" xfId="16" applyFont="1" applyAlignment="1">
      <alignment horizontal="center"/>
    </xf>
    <xf numFmtId="0" fontId="11" fillId="0" borderId="24" xfId="21" applyFont="1" applyBorder="1" applyAlignment="1">
      <alignment horizontal="left" vertical="center"/>
    </xf>
    <xf numFmtId="0" fontId="11" fillId="0" borderId="0" xfId="21" applyFont="1" applyBorder="1" applyAlignment="1">
      <alignment horizontal="left" vertical="center"/>
    </xf>
    <xf numFmtId="0" fontId="16" fillId="0" borderId="0" xfId="21" applyFont="1" applyAlignment="1">
      <alignment horizontal="center"/>
    </xf>
    <xf numFmtId="184" fontId="22" fillId="0" borderId="104" xfId="24" applyNumberFormat="1" applyFont="1" applyBorder="1" applyAlignment="1">
      <alignment horizontal="center" vertical="center"/>
    </xf>
    <xf numFmtId="184" fontId="22" fillId="0" borderId="114" xfId="24" applyNumberFormat="1" applyFont="1" applyBorder="1" applyAlignment="1">
      <alignment horizontal="center" vertical="center"/>
    </xf>
    <xf numFmtId="184" fontId="22" fillId="0" borderId="105" xfId="24" applyNumberFormat="1" applyFont="1" applyBorder="1" applyAlignment="1">
      <alignment horizontal="center" vertical="center"/>
    </xf>
    <xf numFmtId="184" fontId="22" fillId="0" borderId="55" xfId="24" applyNumberFormat="1" applyFont="1" applyBorder="1" applyAlignment="1">
      <alignment horizontal="center" vertical="center"/>
    </xf>
    <xf numFmtId="184" fontId="22" fillId="0" borderId="106" xfId="24" applyNumberFormat="1" applyFont="1" applyBorder="1" applyAlignment="1">
      <alignment horizontal="center" vertical="center"/>
    </xf>
    <xf numFmtId="184" fontId="22" fillId="0" borderId="132" xfId="24" applyNumberFormat="1" applyFont="1" applyBorder="1" applyAlignment="1">
      <alignment horizontal="center" vertical="center"/>
    </xf>
    <xf numFmtId="0" fontId="22" fillId="0" borderId="104" xfId="0" applyFont="1" applyBorder="1" applyAlignment="1">
      <alignment horizontal="center" vertical="center" wrapText="1"/>
    </xf>
    <xf numFmtId="0" fontId="22" fillId="0" borderId="105" xfId="0" applyFont="1" applyBorder="1" applyAlignment="1">
      <alignment horizontal="center" vertical="center" wrapText="1"/>
    </xf>
    <xf numFmtId="0" fontId="22" fillId="0" borderId="156" xfId="0" applyFont="1" applyBorder="1" applyAlignment="1">
      <alignment horizontal="center" vertical="center" wrapText="1"/>
    </xf>
    <xf numFmtId="0" fontId="22" fillId="0" borderId="153" xfId="0" applyFont="1" applyBorder="1" applyAlignment="1">
      <alignment horizontal="center" vertical="center" wrapText="1"/>
    </xf>
    <xf numFmtId="0" fontId="22" fillId="0" borderId="96" xfId="21" applyFont="1" applyBorder="1" applyAlignment="1">
      <alignment horizontal="center" vertical="center" wrapText="1"/>
    </xf>
    <xf numFmtId="0" fontId="22" fillId="0" borderId="29" xfId="21" applyFont="1" applyBorder="1" applyAlignment="1">
      <alignment horizontal="center" vertical="center" wrapText="1"/>
    </xf>
    <xf numFmtId="0" fontId="22" fillId="0" borderId="98" xfId="21" applyFont="1" applyBorder="1" applyAlignment="1">
      <alignment horizontal="center" vertical="center" wrapText="1"/>
    </xf>
    <xf numFmtId="0" fontId="22" fillId="0" borderId="99" xfId="21" applyFont="1" applyBorder="1" applyAlignment="1">
      <alignment horizontal="center" vertical="center" wrapText="1"/>
    </xf>
    <xf numFmtId="0" fontId="22" fillId="0" borderId="29" xfId="0" applyFont="1" applyBorder="1" applyAlignment="1">
      <alignment horizontal="center" vertical="center"/>
    </xf>
    <xf numFmtId="0" fontId="22" fillId="0" borderId="107" xfId="0" applyFont="1" applyBorder="1" applyAlignment="1">
      <alignment horizontal="center" vertical="center"/>
    </xf>
    <xf numFmtId="195" fontId="11" fillId="0" borderId="155" xfId="21" applyNumberFormat="1" applyFont="1" applyBorder="1" applyAlignment="1">
      <alignment horizontal="center" vertical="center" wrapText="1"/>
    </xf>
    <xf numFmtId="195" fontId="11" fillId="0" borderId="154" xfId="21" applyNumberFormat="1" applyFont="1" applyBorder="1" applyAlignment="1">
      <alignment horizontal="center" vertical="center" wrapText="1"/>
    </xf>
    <xf numFmtId="184" fontId="22" fillId="0" borderId="92" xfId="24" applyNumberFormat="1" applyFont="1" applyBorder="1" applyAlignment="1">
      <alignment horizontal="center" vertical="center"/>
    </xf>
    <xf numFmtId="184" fontId="22" fillId="0" borderId="23" xfId="24" applyNumberFormat="1" applyFont="1" applyBorder="1" applyAlignment="1">
      <alignment horizontal="center" vertical="center"/>
    </xf>
    <xf numFmtId="184" fontId="22" fillId="0" borderId="24" xfId="24" applyNumberFormat="1" applyFont="1" applyBorder="1" applyAlignment="1">
      <alignment horizontal="center" vertical="center"/>
    </xf>
    <xf numFmtId="184" fontId="22" fillId="0" borderId="0" xfId="24" applyNumberFormat="1" applyFont="1" applyBorder="1" applyAlignment="1">
      <alignment horizontal="center" vertical="center"/>
    </xf>
    <xf numFmtId="184" fontId="22" fillId="0" borderId="26" xfId="24" applyNumberFormat="1" applyFont="1" applyBorder="1" applyAlignment="1">
      <alignment horizontal="center" vertical="center"/>
    </xf>
    <xf numFmtId="184" fontId="22" fillId="0" borderId="80" xfId="24" applyNumberFormat="1" applyFont="1" applyBorder="1" applyAlignment="1">
      <alignment horizontal="center" vertical="center"/>
    </xf>
    <xf numFmtId="0" fontId="22" fillId="0" borderId="14" xfId="0" applyFont="1" applyBorder="1" applyAlignment="1">
      <alignment horizontal="center" vertical="center" wrapText="1"/>
    </xf>
    <xf numFmtId="0" fontId="22" fillId="0" borderId="21" xfId="0" applyFont="1" applyBorder="1" applyAlignment="1">
      <alignment horizontal="center" vertical="center" wrapText="1"/>
    </xf>
    <xf numFmtId="0" fontId="22" fillId="0" borderId="22" xfId="0" applyFont="1" applyBorder="1" applyAlignment="1">
      <alignment horizontal="center" vertical="center" wrapText="1"/>
    </xf>
    <xf numFmtId="0" fontId="22" fillId="0" borderId="112" xfId="21" applyFont="1" applyBorder="1" applyAlignment="1">
      <alignment horizontal="center" vertical="center" wrapText="1"/>
    </xf>
    <xf numFmtId="0" fontId="22" fillId="0" borderId="15" xfId="21" applyFont="1" applyBorder="1" applyAlignment="1">
      <alignment horizontal="center" vertical="center" wrapText="1"/>
    </xf>
    <xf numFmtId="0" fontId="22" fillId="0" borderId="25" xfId="21" applyFont="1" applyBorder="1" applyAlignment="1">
      <alignment horizontal="center" vertical="center" wrapText="1"/>
    </xf>
    <xf numFmtId="0" fontId="22" fillId="0" borderId="68" xfId="21" applyFont="1" applyBorder="1" applyAlignment="1">
      <alignment horizontal="center" vertical="center" wrapText="1"/>
    </xf>
    <xf numFmtId="0" fontId="22" fillId="0" borderId="75" xfId="21" applyFont="1" applyBorder="1" applyAlignment="1">
      <alignment horizontal="center" vertical="center" wrapText="1"/>
    </xf>
    <xf numFmtId="0" fontId="22" fillId="0" borderId="5" xfId="21" applyFont="1" applyBorder="1" applyAlignment="1">
      <alignment horizontal="center" vertical="center" wrapText="1"/>
    </xf>
    <xf numFmtId="0" fontId="22" fillId="0" borderId="42" xfId="0" applyFont="1" applyBorder="1" applyAlignment="1">
      <alignment horizontal="center" vertical="center"/>
    </xf>
    <xf numFmtId="0" fontId="22" fillId="0" borderId="27" xfId="0" applyFont="1" applyBorder="1" applyAlignment="1">
      <alignment horizontal="center" vertical="center"/>
    </xf>
    <xf numFmtId="0" fontId="22" fillId="0" borderId="30" xfId="0" applyFont="1" applyBorder="1" applyAlignment="1">
      <alignment horizontal="center" vertical="center"/>
    </xf>
    <xf numFmtId="0" fontId="22" fillId="0" borderId="2" xfId="0" applyFont="1" applyBorder="1" applyAlignment="1">
      <alignment horizontal="center" vertical="center"/>
    </xf>
    <xf numFmtId="195" fontId="11" fillId="0" borderId="94" xfId="21" applyNumberFormat="1" applyFont="1" applyBorder="1" applyAlignment="1">
      <alignment horizontal="center" vertical="center" wrapText="1"/>
    </xf>
    <xf numFmtId="195" fontId="11" fillId="0" borderId="1" xfId="21" applyNumberFormat="1" applyFont="1" applyBorder="1" applyAlignment="1">
      <alignment horizontal="center" vertical="center" wrapText="1"/>
    </xf>
    <xf numFmtId="0" fontId="11" fillId="0" borderId="0" xfId="15" applyFont="1" applyBorder="1" applyAlignment="1">
      <alignment horizontal="left" vertical="center" wrapText="1"/>
    </xf>
    <xf numFmtId="0" fontId="11" fillId="0" borderId="0" xfId="15" applyFont="1" applyAlignment="1">
      <alignment horizontal="left" vertical="center" wrapText="1"/>
    </xf>
    <xf numFmtId="0" fontId="12" fillId="0" borderId="0" xfId="15" applyFont="1" applyBorder="1" applyAlignment="1">
      <alignment horizontal="right"/>
    </xf>
    <xf numFmtId="0" fontId="16" fillId="0" borderId="0" xfId="15" applyFont="1" applyAlignment="1">
      <alignment horizontal="right"/>
    </xf>
    <xf numFmtId="0" fontId="16" fillId="0" borderId="0" xfId="15" applyFont="1" applyAlignment="1">
      <alignment horizontal="center"/>
    </xf>
    <xf numFmtId="0" fontId="48" fillId="0" borderId="0" xfId="15" applyFont="1" applyAlignment="1">
      <alignment horizontal="right"/>
    </xf>
    <xf numFmtId="0" fontId="11" fillId="0" borderId="12" xfId="15" applyFont="1" applyBorder="1" applyAlignment="1">
      <alignment horizontal="center" vertical="center" wrapText="1"/>
    </xf>
    <xf numFmtId="0" fontId="11" fillId="0" borderId="20" xfId="15" applyFont="1" applyBorder="1" applyAlignment="1">
      <alignment horizontal="center" vertical="center" wrapText="1"/>
    </xf>
    <xf numFmtId="0" fontId="13" fillId="0" borderId="24" xfId="15" applyFont="1" applyBorder="1" applyAlignment="1">
      <alignment horizontal="center"/>
    </xf>
    <xf numFmtId="0" fontId="13" fillId="0" borderId="17" xfId="15" applyFont="1" applyBorder="1" applyAlignment="1">
      <alignment horizontal="center"/>
    </xf>
    <xf numFmtId="0" fontId="11" fillId="0" borderId="0" xfId="15" applyFont="1" applyBorder="1" applyAlignment="1">
      <alignment horizontal="right"/>
    </xf>
    <xf numFmtId="0" fontId="41" fillId="0" borderId="0" xfId="15" applyFont="1" applyAlignment="1">
      <alignment horizontal="right"/>
    </xf>
    <xf numFmtId="0" fontId="11" fillId="0" borderId="82" xfId="15" applyFont="1" applyBorder="1" applyAlignment="1">
      <alignment horizontal="center" vertical="center" wrapText="1"/>
    </xf>
    <xf numFmtId="0" fontId="17" fillId="0" borderId="0" xfId="15" applyFont="1" applyAlignment="1">
      <alignment horizontal="center"/>
    </xf>
    <xf numFmtId="0" fontId="22" fillId="0" borderId="11" xfId="15" applyFont="1" applyBorder="1" applyAlignment="1">
      <alignment horizontal="center" vertical="center" wrapText="1"/>
    </xf>
    <xf numFmtId="0" fontId="22" fillId="0" borderId="10" xfId="15" applyFont="1" applyBorder="1" applyAlignment="1">
      <alignment horizontal="center" vertical="center" wrapText="1"/>
    </xf>
    <xf numFmtId="0" fontId="22" fillId="0" borderId="0" xfId="15" applyFont="1" applyAlignment="1">
      <alignment horizontal="left" wrapText="1"/>
    </xf>
    <xf numFmtId="0" fontId="16" fillId="0" borderId="0" xfId="33" applyFont="1" applyAlignment="1">
      <alignment horizontal="center"/>
    </xf>
    <xf numFmtId="0" fontId="11" fillId="0" borderId="92" xfId="33" applyFont="1" applyBorder="1" applyAlignment="1">
      <alignment horizontal="center" vertical="center"/>
    </xf>
    <xf numFmtId="0" fontId="11" fillId="0" borderId="24" xfId="33" applyFont="1" applyBorder="1" applyAlignment="1">
      <alignment horizontal="center" vertical="center"/>
    </xf>
    <xf numFmtId="0" fontId="11" fillId="0" borderId="26" xfId="33" applyFont="1" applyBorder="1" applyAlignment="1">
      <alignment horizontal="center" vertical="center"/>
    </xf>
    <xf numFmtId="0" fontId="11" fillId="0" borderId="92" xfId="33" applyFont="1" applyBorder="1" applyAlignment="1">
      <alignment horizontal="center"/>
    </xf>
    <xf numFmtId="0" fontId="11" fillId="0" borderId="23" xfId="33" applyFont="1" applyBorder="1" applyAlignment="1">
      <alignment horizontal="center"/>
    </xf>
    <xf numFmtId="0" fontId="11" fillId="0" borderId="119" xfId="33" applyFont="1" applyBorder="1" applyAlignment="1">
      <alignment horizontal="center"/>
    </xf>
    <xf numFmtId="0" fontId="11" fillId="0" borderId="113" xfId="33" applyFont="1" applyBorder="1" applyAlignment="1">
      <alignment horizontal="center"/>
    </xf>
    <xf numFmtId="0" fontId="11" fillId="0" borderId="116" xfId="33" applyFont="1" applyBorder="1" applyAlignment="1">
      <alignment horizontal="center"/>
    </xf>
    <xf numFmtId="0" fontId="10" fillId="0" borderId="105" xfId="33" applyFont="1" applyBorder="1" applyAlignment="1">
      <alignment horizontal="center"/>
    </xf>
    <xf numFmtId="0" fontId="11" fillId="0" borderId="55" xfId="33" applyFont="1" applyBorder="1" applyAlignment="1">
      <alignment horizontal="center"/>
    </xf>
    <xf numFmtId="0" fontId="10" fillId="0" borderId="29" xfId="33" applyFont="1" applyBorder="1" applyAlignment="1">
      <alignment horizontal="center"/>
    </xf>
    <xf numFmtId="0" fontId="11" fillId="0" borderId="29" xfId="33" applyFont="1" applyBorder="1" applyAlignment="1">
      <alignment horizontal="center"/>
    </xf>
    <xf numFmtId="0" fontId="10" fillId="0" borderId="28" xfId="33" applyFont="1" applyBorder="1" applyAlignment="1">
      <alignment horizontal="center"/>
    </xf>
    <xf numFmtId="0" fontId="11" fillId="0" borderId="114" xfId="33" applyFont="1" applyBorder="1" applyAlignment="1">
      <alignment horizontal="center"/>
    </xf>
    <xf numFmtId="0" fontId="11" fillId="0" borderId="99" xfId="33" applyFont="1" applyBorder="1" applyAlignment="1">
      <alignment horizontal="center"/>
    </xf>
    <xf numFmtId="0" fontId="10" fillId="0" borderId="55" xfId="33" applyFont="1" applyBorder="1" applyAlignment="1">
      <alignment horizontal="center"/>
    </xf>
    <xf numFmtId="0" fontId="10" fillId="0" borderId="155" xfId="33" applyFont="1" applyBorder="1" applyAlignment="1">
      <alignment horizontal="center"/>
    </xf>
    <xf numFmtId="184" fontId="12" fillId="0" borderId="0" xfId="15" applyNumberFormat="1" applyFont="1" applyBorder="1" applyAlignment="1">
      <alignment horizontal="right"/>
    </xf>
    <xf numFmtId="184" fontId="11" fillId="0" borderId="0" xfId="15" applyNumberFormat="1" applyFont="1" applyBorder="1" applyAlignment="1">
      <alignment horizontal="right"/>
    </xf>
    <xf numFmtId="0" fontId="11" fillId="0" borderId="157" xfId="16" applyFont="1" applyBorder="1" applyAlignment="1">
      <alignment horizontal="center" vertical="center" wrapText="1"/>
    </xf>
    <xf numFmtId="0" fontId="11" fillId="0" borderId="158" xfId="16" applyFont="1" applyBorder="1" applyAlignment="1">
      <alignment horizontal="center" vertical="center" wrapText="1"/>
    </xf>
    <xf numFmtId="0" fontId="11" fillId="0" borderId="159" xfId="16" applyFont="1" applyBorder="1" applyAlignment="1">
      <alignment horizontal="center" vertical="center" wrapText="1"/>
    </xf>
    <xf numFmtId="0" fontId="11" fillId="0" borderId="160" xfId="16" applyFont="1" applyBorder="1" applyAlignment="1">
      <alignment horizontal="center" vertical="center" wrapText="1"/>
    </xf>
    <xf numFmtId="0" fontId="11" fillId="0" borderId="161" xfId="16" applyFont="1" applyBorder="1" applyAlignment="1">
      <alignment horizontal="center" vertical="center" wrapText="1"/>
    </xf>
    <xf numFmtId="0" fontId="11" fillId="0" borderId="162" xfId="16" applyFont="1" applyBorder="1" applyAlignment="1">
      <alignment horizontal="center" vertical="center" wrapText="1"/>
    </xf>
    <xf numFmtId="0" fontId="11" fillId="0" borderId="23" xfId="16" applyFont="1" applyBorder="1" applyAlignment="1">
      <alignment horizontal="center" vertical="center" wrapText="1"/>
    </xf>
    <xf numFmtId="0" fontId="11" fillId="0" borderId="16" xfId="16" applyFont="1" applyBorder="1" applyAlignment="1">
      <alignment horizontal="center" vertical="center" wrapText="1"/>
    </xf>
    <xf numFmtId="0" fontId="11" fillId="0" borderId="56" xfId="16" applyFont="1" applyBorder="1" applyAlignment="1">
      <alignment horizontal="center" vertical="center" wrapText="1"/>
    </xf>
    <xf numFmtId="0" fontId="11" fillId="0" borderId="147" xfId="16" applyFont="1" applyBorder="1" applyAlignment="1">
      <alignment horizontal="center" vertical="center" wrapText="1"/>
    </xf>
    <xf numFmtId="0" fontId="11" fillId="0" borderId="0" xfId="16" applyFont="1" applyAlignment="1">
      <alignment horizontal="left" vertical="top" wrapText="1"/>
    </xf>
    <xf numFmtId="0" fontId="11" fillId="0" borderId="0" xfId="16" applyFont="1" applyAlignment="1">
      <alignment horizontal="left" vertical="top"/>
    </xf>
    <xf numFmtId="0" fontId="16" fillId="0" borderId="0" xfId="16" applyFont="1" applyAlignment="1">
      <alignment horizontal="center" vertical="center"/>
    </xf>
    <xf numFmtId="0" fontId="11" fillId="0" borderId="92" xfId="16" applyFont="1" applyBorder="1" applyAlignment="1">
      <alignment horizontal="center" vertical="center" wrapText="1"/>
    </xf>
    <xf numFmtId="0" fontId="11" fillId="0" borderId="16" xfId="16" applyFont="1" applyBorder="1" applyAlignment="1">
      <alignment horizontal="center" vertical="center"/>
    </xf>
    <xf numFmtId="0" fontId="11" fillId="0" borderId="24" xfId="16" applyFont="1" applyBorder="1" applyAlignment="1">
      <alignment horizontal="center" vertical="center"/>
    </xf>
    <xf numFmtId="0" fontId="11" fillId="0" borderId="17" xfId="16" applyFont="1" applyBorder="1" applyAlignment="1">
      <alignment horizontal="center" vertical="center"/>
    </xf>
    <xf numFmtId="0" fontId="11" fillId="0" borderId="26" xfId="16" applyFont="1" applyBorder="1" applyAlignment="1">
      <alignment horizontal="center" vertical="center"/>
    </xf>
    <xf numFmtId="0" fontId="11" fillId="0" borderId="18" xfId="16" applyFont="1" applyBorder="1" applyAlignment="1">
      <alignment horizontal="center" vertical="center"/>
    </xf>
    <xf numFmtId="184" fontId="11" fillId="0" borderId="23" xfId="16" applyNumberFormat="1" applyFont="1" applyBorder="1" applyAlignment="1">
      <alignment horizontal="center" vertical="center" wrapText="1"/>
    </xf>
    <xf numFmtId="184" fontId="11" fillId="0" borderId="15" xfId="16" applyNumberFormat="1" applyFont="1" applyBorder="1" applyAlignment="1">
      <alignment horizontal="center" vertical="center" wrapText="1"/>
    </xf>
    <xf numFmtId="184" fontId="11" fillId="0" borderId="39" xfId="16" applyNumberFormat="1" applyFont="1" applyBorder="1" applyAlignment="1">
      <alignment horizontal="center" vertical="center" wrapText="1"/>
    </xf>
    <xf numFmtId="184" fontId="11" fillId="0" borderId="47" xfId="16" applyNumberFormat="1" applyFont="1" applyBorder="1" applyAlignment="1">
      <alignment horizontal="center" vertical="center" wrapText="1"/>
    </xf>
    <xf numFmtId="184" fontId="11" fillId="0" borderId="111" xfId="16" applyNumberFormat="1" applyFont="1" applyBorder="1" applyAlignment="1">
      <alignment horizontal="center" vertical="center" wrapText="1"/>
    </xf>
    <xf numFmtId="184" fontId="11" fillId="0" borderId="45" xfId="16" applyNumberFormat="1" applyFont="1" applyBorder="1" applyAlignment="1">
      <alignment horizontal="center" vertical="center" wrapText="1"/>
    </xf>
    <xf numFmtId="184" fontId="11" fillId="0" borderId="110" xfId="16" applyNumberFormat="1" applyFont="1" applyBorder="1" applyAlignment="1">
      <alignment horizontal="center" vertical="center" wrapText="1"/>
    </xf>
    <xf numFmtId="184" fontId="11" fillId="0" borderId="46" xfId="16" applyNumberFormat="1" applyFont="1" applyBorder="1" applyAlignment="1">
      <alignment horizontal="center" vertical="center" wrapText="1"/>
    </xf>
    <xf numFmtId="184" fontId="11" fillId="0" borderId="16" xfId="16" applyNumberFormat="1" applyFont="1" applyBorder="1" applyAlignment="1">
      <alignment horizontal="center" vertical="center" wrapText="1"/>
    </xf>
    <xf numFmtId="184" fontId="11" fillId="0" borderId="163" xfId="16" applyNumberFormat="1" applyFont="1" applyBorder="1" applyAlignment="1">
      <alignment horizontal="center" vertical="center" wrapText="1"/>
    </xf>
    <xf numFmtId="0" fontId="22" fillId="0" borderId="0" xfId="16" applyFont="1" applyBorder="1" applyAlignment="1">
      <alignment horizontal="left" vertical="top" wrapText="1"/>
    </xf>
    <xf numFmtId="0" fontId="22" fillId="0" borderId="0" xfId="16" applyFont="1" applyBorder="1" applyAlignment="1">
      <alignment horizontal="left" vertical="top"/>
    </xf>
    <xf numFmtId="176" fontId="22" fillId="0" borderId="0" xfId="16" applyNumberFormat="1" applyFont="1" applyBorder="1" applyAlignment="1">
      <alignment horizontal="center" vertical="top" wrapText="1"/>
    </xf>
    <xf numFmtId="0" fontId="22" fillId="0" borderId="0" xfId="16" applyFont="1" applyAlignment="1">
      <alignment horizontal="left" vertical="top" wrapText="1"/>
    </xf>
    <xf numFmtId="0" fontId="22" fillId="0" borderId="0" xfId="16" applyFont="1" applyAlignment="1">
      <alignment horizontal="left" vertical="top"/>
    </xf>
    <xf numFmtId="0" fontId="22" fillId="0" borderId="92" xfId="16" applyFont="1" applyBorder="1" applyAlignment="1">
      <alignment horizontal="center" vertical="center"/>
    </xf>
    <xf numFmtId="0" fontId="22" fillId="0" borderId="23" xfId="16" applyFont="1" applyBorder="1" applyAlignment="1">
      <alignment horizontal="center" vertical="center"/>
    </xf>
    <xf numFmtId="0" fontId="22" fillId="0" borderId="16" xfId="16" applyFont="1" applyBorder="1" applyAlignment="1">
      <alignment horizontal="center" vertical="center"/>
    </xf>
    <xf numFmtId="0" fontId="22" fillId="0" borderId="24" xfId="16" applyFont="1" applyBorder="1" applyAlignment="1">
      <alignment horizontal="center" vertical="center"/>
    </xf>
    <xf numFmtId="0" fontId="22" fillId="0" borderId="0" xfId="16" applyFont="1" applyBorder="1" applyAlignment="1">
      <alignment horizontal="center" vertical="center"/>
    </xf>
    <xf numFmtId="0" fontId="22" fillId="0" borderId="17" xfId="16" applyFont="1" applyBorder="1" applyAlignment="1">
      <alignment horizontal="center" vertical="center"/>
    </xf>
    <xf numFmtId="0" fontId="22" fillId="0" borderId="26" xfId="16" applyFont="1" applyBorder="1" applyAlignment="1">
      <alignment horizontal="center" vertical="center"/>
    </xf>
    <xf numFmtId="0" fontId="22" fillId="0" borderId="80" xfId="16" applyFont="1" applyBorder="1" applyAlignment="1">
      <alignment horizontal="center" vertical="center"/>
    </xf>
    <xf numFmtId="0" fontId="22" fillId="0" borderId="18" xfId="16" applyFont="1" applyBorder="1" applyAlignment="1">
      <alignment horizontal="center" vertical="center"/>
    </xf>
    <xf numFmtId="184" fontId="22" fillId="0" borderId="23" xfId="16" applyNumberFormat="1" applyFont="1" applyBorder="1" applyAlignment="1">
      <alignment horizontal="center" vertical="center" wrapText="1"/>
    </xf>
    <xf numFmtId="184" fontId="22" fillId="0" borderId="15" xfId="16" applyNumberFormat="1" applyFont="1" applyBorder="1" applyAlignment="1">
      <alignment horizontal="center" vertical="center" wrapText="1"/>
    </xf>
    <xf numFmtId="184" fontId="22" fillId="0" borderId="39" xfId="16" applyNumberFormat="1" applyFont="1" applyBorder="1" applyAlignment="1">
      <alignment horizontal="center" vertical="center" wrapText="1"/>
    </xf>
    <xf numFmtId="184" fontId="22" fillId="0" borderId="47" xfId="16" applyNumberFormat="1" applyFont="1" applyBorder="1" applyAlignment="1">
      <alignment horizontal="center" vertical="center" wrapText="1"/>
    </xf>
    <xf numFmtId="184" fontId="22" fillId="0" borderId="111" xfId="16" applyNumberFormat="1" applyFont="1" applyBorder="1" applyAlignment="1">
      <alignment horizontal="center" vertical="center" wrapText="1"/>
    </xf>
    <xf numFmtId="184" fontId="22" fillId="0" borderId="45" xfId="16" applyNumberFormat="1" applyFont="1" applyBorder="1" applyAlignment="1">
      <alignment horizontal="center" vertical="center" wrapText="1"/>
    </xf>
    <xf numFmtId="184" fontId="22" fillId="0" borderId="110" xfId="16" applyNumberFormat="1" applyFont="1" applyBorder="1" applyAlignment="1">
      <alignment horizontal="center" vertical="center" wrapText="1"/>
    </xf>
    <xf numFmtId="184" fontId="22" fillId="0" borderId="46" xfId="16" applyNumberFormat="1" applyFont="1" applyBorder="1" applyAlignment="1">
      <alignment horizontal="center" vertical="center" wrapText="1"/>
    </xf>
    <xf numFmtId="184" fontId="22" fillId="0" borderId="16" xfId="16" applyNumberFormat="1" applyFont="1" applyBorder="1" applyAlignment="1">
      <alignment horizontal="center" vertical="center" wrapText="1"/>
    </xf>
    <xf numFmtId="184" fontId="22" fillId="0" borderId="163" xfId="16" applyNumberFormat="1" applyFont="1" applyBorder="1" applyAlignment="1">
      <alignment horizontal="center" vertical="center" wrapText="1"/>
    </xf>
    <xf numFmtId="184" fontId="22" fillId="0" borderId="33" xfId="16" applyNumberFormat="1" applyFont="1" applyBorder="1" applyAlignment="1">
      <alignment horizontal="center" vertical="center" wrapText="1"/>
    </xf>
    <xf numFmtId="184" fontId="22" fillId="0" borderId="81" xfId="16" applyNumberFormat="1" applyFont="1" applyBorder="1" applyAlignment="1">
      <alignment horizontal="center" vertical="center" wrapText="1"/>
    </xf>
    <xf numFmtId="184" fontId="22" fillId="0" borderId="50" xfId="16" applyNumberFormat="1" applyFont="1" applyBorder="1" applyAlignment="1">
      <alignment horizontal="center" vertical="center" wrapText="1"/>
    </xf>
    <xf numFmtId="184" fontId="22" fillId="0" borderId="146" xfId="16" applyNumberFormat="1" applyFont="1" applyBorder="1" applyAlignment="1">
      <alignment horizontal="center" vertical="center" wrapText="1"/>
    </xf>
    <xf numFmtId="184" fontId="22" fillId="0" borderId="141" xfId="16" applyNumberFormat="1" applyFont="1" applyBorder="1" applyAlignment="1">
      <alignment horizontal="center" vertical="center" wrapText="1"/>
    </xf>
    <xf numFmtId="184" fontId="22" fillId="0" borderId="123" xfId="16" applyNumberFormat="1" applyFont="1" applyBorder="1" applyAlignment="1">
      <alignment horizontal="center" vertical="center" wrapText="1"/>
    </xf>
    <xf numFmtId="184" fontId="22" fillId="0" borderId="124" xfId="16" applyNumberFormat="1" applyFont="1" applyBorder="1" applyAlignment="1">
      <alignment horizontal="center" vertical="center" wrapText="1"/>
    </xf>
    <xf numFmtId="0" fontId="22" fillId="0" borderId="112" xfId="16" applyFont="1" applyBorder="1" applyAlignment="1">
      <alignment horizontal="center" vertical="center"/>
    </xf>
    <xf numFmtId="0" fontId="22" fillId="0" borderId="15" xfId="16" applyFont="1" applyBorder="1" applyAlignment="1">
      <alignment horizontal="center" vertical="center"/>
    </xf>
    <xf numFmtId="0" fontId="22" fillId="0" borderId="125" xfId="16" applyFont="1" applyBorder="1" applyAlignment="1">
      <alignment horizontal="center" vertical="center"/>
    </xf>
    <xf numFmtId="0" fontId="22" fillId="0" borderId="123" xfId="16" applyFont="1" applyBorder="1" applyAlignment="1">
      <alignment horizontal="center" vertical="center"/>
    </xf>
    <xf numFmtId="0" fontId="22" fillId="0" borderId="75" xfId="16" applyFont="1" applyBorder="1" applyAlignment="1">
      <alignment horizontal="center" vertical="center" wrapText="1"/>
    </xf>
    <xf numFmtId="0" fontId="22" fillId="0" borderId="5" xfId="16" applyFont="1" applyBorder="1" applyAlignment="1">
      <alignment horizontal="center" vertical="center" wrapText="1"/>
    </xf>
    <xf numFmtId="0" fontId="22" fillId="0" borderId="1" xfId="16" applyFont="1" applyBorder="1" applyAlignment="1">
      <alignment horizontal="center" vertical="center" wrapText="1"/>
    </xf>
    <xf numFmtId="184" fontId="22" fillId="0" borderId="165" xfId="16" applyNumberFormat="1" applyFont="1" applyBorder="1" applyAlignment="1">
      <alignment horizontal="center" vertical="center" wrapText="1"/>
    </xf>
    <xf numFmtId="184" fontId="22" fillId="0" borderId="102" xfId="16" applyNumberFormat="1" applyFont="1" applyBorder="1" applyAlignment="1">
      <alignment horizontal="center" vertical="center" wrapText="1"/>
    </xf>
    <xf numFmtId="184" fontId="22" fillId="0" borderId="35" xfId="16" applyNumberFormat="1" applyFont="1" applyBorder="1" applyAlignment="1">
      <alignment horizontal="center" vertical="center" wrapText="1"/>
    </xf>
    <xf numFmtId="184" fontId="22" fillId="0" borderId="88" xfId="16" applyNumberFormat="1" applyFont="1" applyBorder="1" applyAlignment="1">
      <alignment horizontal="center" vertical="center" wrapText="1"/>
    </xf>
    <xf numFmtId="0" fontId="22" fillId="0" borderId="58" xfId="16" applyFont="1" applyBorder="1" applyAlignment="1">
      <alignment horizontal="center" vertical="center" wrapText="1"/>
    </xf>
    <xf numFmtId="0" fontId="22" fillId="0" borderId="59" xfId="16" applyFont="1" applyBorder="1" applyAlignment="1">
      <alignment horizontal="center" vertical="center" wrapText="1"/>
    </xf>
    <xf numFmtId="0" fontId="22" fillId="0" borderId="66" xfId="16" applyFont="1" applyBorder="1" applyAlignment="1">
      <alignment horizontal="center" vertical="center" wrapText="1"/>
    </xf>
    <xf numFmtId="184" fontId="22" fillId="0" borderId="57" xfId="16" applyNumberFormat="1" applyFont="1" applyBorder="1" applyAlignment="1">
      <alignment horizontal="center" vertical="center" wrapText="1"/>
    </xf>
    <xf numFmtId="184" fontId="22" fillId="0" borderId="40" xfId="16" applyNumberFormat="1" applyFont="1" applyBorder="1" applyAlignment="1">
      <alignment horizontal="center" vertical="center" wrapText="1"/>
    </xf>
    <xf numFmtId="184" fontId="22" fillId="0" borderId="90" xfId="16" applyNumberFormat="1" applyFont="1" applyBorder="1" applyAlignment="1">
      <alignment horizontal="center" vertical="center" wrapText="1"/>
    </xf>
    <xf numFmtId="0" fontId="22" fillId="0" borderId="0" xfId="16" applyFont="1" applyAlignment="1">
      <alignment horizontal="left" wrapText="1"/>
    </xf>
    <xf numFmtId="0" fontId="22" fillId="0" borderId="157" xfId="16" applyFont="1" applyBorder="1" applyAlignment="1">
      <alignment horizontal="center" vertical="center" wrapText="1"/>
    </xf>
    <xf numFmtId="0" fontId="22" fillId="0" borderId="172" xfId="16" applyFont="1" applyBorder="1" applyAlignment="1">
      <alignment horizontal="center" vertical="center" wrapText="1"/>
    </xf>
    <xf numFmtId="0" fontId="22" fillId="0" borderId="26" xfId="16" applyFont="1" applyBorder="1" applyAlignment="1">
      <alignment horizontal="center" vertical="center" wrapText="1"/>
    </xf>
    <xf numFmtId="0" fontId="22" fillId="0" borderId="18" xfId="16" applyFont="1" applyBorder="1" applyAlignment="1">
      <alignment horizontal="center" vertical="center" wrapText="1"/>
    </xf>
    <xf numFmtId="0" fontId="22" fillId="0" borderId="141" xfId="16" applyFont="1" applyBorder="1" applyAlignment="1">
      <alignment horizontal="center" vertical="center"/>
    </xf>
    <xf numFmtId="0" fontId="22" fillId="0" borderId="124" xfId="16" applyFont="1" applyBorder="1" applyAlignment="1">
      <alignment horizontal="center" vertical="center"/>
    </xf>
    <xf numFmtId="0" fontId="22" fillId="0" borderId="167" xfId="16" applyFont="1" applyBorder="1" applyAlignment="1">
      <alignment horizontal="center" vertical="center"/>
    </xf>
    <xf numFmtId="0" fontId="22" fillId="0" borderId="126" xfId="16" applyFont="1" applyBorder="1" applyAlignment="1">
      <alignment horizontal="center" vertical="center"/>
    </xf>
    <xf numFmtId="0" fontId="17" fillId="0" borderId="0" xfId="16" applyFont="1" applyAlignment="1">
      <alignment horizontal="center" vertical="center"/>
    </xf>
    <xf numFmtId="0" fontId="22" fillId="0" borderId="173" xfId="16" applyFont="1" applyBorder="1" applyAlignment="1">
      <alignment horizontal="center" vertical="center"/>
    </xf>
    <xf numFmtId="0" fontId="22" fillId="0" borderId="174" xfId="16" applyFont="1" applyBorder="1" applyAlignment="1">
      <alignment horizontal="center" vertical="center"/>
    </xf>
    <xf numFmtId="0" fontId="22" fillId="0" borderId="182" xfId="16" applyFont="1" applyBorder="1" applyAlignment="1">
      <alignment horizontal="center" vertical="center"/>
    </xf>
    <xf numFmtId="0" fontId="22" fillId="0" borderId="175" xfId="16" applyFont="1" applyBorder="1" applyAlignment="1">
      <alignment horizontal="center" vertical="center"/>
    </xf>
    <xf numFmtId="0" fontId="22" fillId="0" borderId="73" xfId="16" applyFont="1" applyBorder="1" applyAlignment="1">
      <alignment horizontal="center" vertical="center"/>
    </xf>
    <xf numFmtId="0" fontId="22" fillId="0" borderId="183" xfId="16" applyFont="1" applyBorder="1" applyAlignment="1">
      <alignment horizontal="center" vertical="center"/>
    </xf>
    <xf numFmtId="0" fontId="22" fillId="0" borderId="113" xfId="16" applyFont="1" applyBorder="1" applyAlignment="1">
      <alignment horizontal="center" vertical="center"/>
    </xf>
    <xf numFmtId="0" fontId="22" fillId="0" borderId="115" xfId="16" applyFont="1" applyBorder="1" applyAlignment="1">
      <alignment horizontal="center" vertical="center"/>
    </xf>
    <xf numFmtId="0" fontId="22" fillId="0" borderId="114" xfId="16" applyFont="1" applyBorder="1" applyAlignment="1">
      <alignment horizontal="center" vertical="center"/>
    </xf>
    <xf numFmtId="0" fontId="22" fillId="0" borderId="116" xfId="16" applyFont="1" applyBorder="1" applyAlignment="1">
      <alignment horizontal="center" vertical="center"/>
    </xf>
    <xf numFmtId="0" fontId="50" fillId="0" borderId="0" xfId="16" applyFont="1" applyAlignment="1">
      <alignment horizontal="right"/>
    </xf>
    <xf numFmtId="0" fontId="22" fillId="0" borderId="0" xfId="16" applyFont="1" applyBorder="1" applyAlignment="1">
      <alignment horizontal="center"/>
    </xf>
    <xf numFmtId="0" fontId="22" fillId="0" borderId="184" xfId="16" applyFont="1" applyBorder="1" applyAlignment="1">
      <alignment horizontal="center" vertical="center"/>
    </xf>
    <xf numFmtId="0" fontId="22" fillId="0" borderId="185" xfId="16" applyFont="1" applyBorder="1" applyAlignment="1">
      <alignment horizontal="center" vertical="center"/>
    </xf>
    <xf numFmtId="0" fontId="22" fillId="0" borderId="186" xfId="16" applyFont="1" applyBorder="1" applyAlignment="1">
      <alignment horizontal="center" vertical="center"/>
    </xf>
    <xf numFmtId="0" fontId="22" fillId="0" borderId="0" xfId="15" applyFont="1" applyBorder="1" applyAlignment="1">
      <alignment horizontal="right"/>
    </xf>
    <xf numFmtId="0" fontId="22" fillId="0" borderId="0" xfId="15" applyFont="1" applyBorder="1" applyAlignment="1">
      <alignment vertical="top"/>
    </xf>
    <xf numFmtId="0" fontId="22" fillId="0" borderId="0" xfId="15" applyFont="1" applyAlignment="1">
      <alignment horizontal="left"/>
    </xf>
  </cellXfs>
  <cellStyles count="35">
    <cellStyle name="Comma" xfId="34" builtinId="3"/>
    <cellStyle name="Comma 10" xfId="8"/>
    <cellStyle name="Comma 10 2" xfId="4"/>
    <cellStyle name="Comma 2" xfId="3"/>
    <cellStyle name="Comma 2 2" xfId="7"/>
    <cellStyle name="Comma 2 3" xfId="11"/>
    <cellStyle name="Comma 2 4" xfId="23"/>
    <cellStyle name="Comma 2 5" xfId="25"/>
    <cellStyle name="Comma 3" xfId="10"/>
    <cellStyle name="Comma 3 2" xfId="19"/>
    <cellStyle name="Comma 4" xfId="18"/>
    <cellStyle name="Comma 5" xfId="22"/>
    <cellStyle name="Comma 8" xfId="13"/>
    <cellStyle name="Hyperlink" xfId="26" builtinId="8"/>
    <cellStyle name="Normal" xfId="0" builtinId="0"/>
    <cellStyle name="Normal 11" xfId="16"/>
    <cellStyle name="Normal 2" xfId="1"/>
    <cellStyle name="Normal 2 2" xfId="12"/>
    <cellStyle name="Normal 2 2 2" xfId="15"/>
    <cellStyle name="Normal 2_Appendix Tables-AR2010" xfId="21"/>
    <cellStyle name="Normal 22 2" xfId="24"/>
    <cellStyle name="Normal 3" xfId="2"/>
    <cellStyle name="Normal 3 2" xfId="6"/>
    <cellStyle name="Normal 3 3" xfId="17"/>
    <cellStyle name="Normal 4" xfId="9"/>
    <cellStyle name="Normal 7" xfId="20"/>
    <cellStyle name="Normal_20" xfId="28"/>
    <cellStyle name="Normal_23" xfId="31"/>
    <cellStyle name="Normal_Appendix Tables-AR2010" xfId="33"/>
    <cellStyle name="Normal_Sheet1" xfId="32"/>
    <cellStyle name="Normal_Sheet2" xfId="27"/>
    <cellStyle name="Normal_table 2.3 FDI by sector" xfId="29"/>
    <cellStyle name="Normal_Xl0000090" xfId="30"/>
    <cellStyle name="Percent 2" xfId="5"/>
    <cellStyle name="Percent 2 2" xfId="14"/>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externalLink" Target="externalLinks/externalLink5.xml"/><Relationship Id="rId68"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externalLink" Target="externalLinks/externalLink3.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externalLink" Target="externalLinks/externalLink6.xml"/><Relationship Id="rId69"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externalLink" Target="externalLinks/externalLink1.xml"/><Relationship Id="rId67"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externalLink" Target="externalLinks/externalLink2.xml"/><Relationship Id="rId65" Type="http://schemas.openxmlformats.org/officeDocument/2006/relationships/externalLink" Target="externalLinks/externalLink7.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drawings/drawing1.xml><?xml version="1.0" encoding="utf-8"?>
<xdr:wsDr xmlns:xdr="http://schemas.openxmlformats.org/drawingml/2006/spreadsheetDrawing" xmlns:a="http://schemas.openxmlformats.org/drawingml/2006/main">
  <xdr:twoCellAnchor>
    <xdr:from>
      <xdr:col>4</xdr:col>
      <xdr:colOff>7144</xdr:colOff>
      <xdr:row>20</xdr:row>
      <xdr:rowOff>11906</xdr:rowOff>
    </xdr:from>
    <xdr:to>
      <xdr:col>4</xdr:col>
      <xdr:colOff>90488</xdr:colOff>
      <xdr:row>22</xdr:row>
      <xdr:rowOff>3093</xdr:rowOff>
    </xdr:to>
    <xdr:sp macro="" textlink="">
      <xdr:nvSpPr>
        <xdr:cNvPr id="2" name="AutoShape 12">
          <a:extLst>
            <a:ext uri="{FF2B5EF4-FFF2-40B4-BE49-F238E27FC236}">
              <a16:creationId xmlns="" xmlns:a16="http://schemas.microsoft.com/office/drawing/2014/main" id="{00000000-0008-0000-0000-000002000000}"/>
            </a:ext>
          </a:extLst>
        </xdr:cNvPr>
        <xdr:cNvSpPr>
          <a:spLocks/>
        </xdr:cNvSpPr>
      </xdr:nvSpPr>
      <xdr:spPr bwMode="auto">
        <a:xfrm>
          <a:off x="5664994" y="3821906"/>
          <a:ext cx="83344" cy="334087"/>
        </a:xfrm>
        <a:prstGeom prst="rightBrace">
          <a:avLst>
            <a:gd name="adj1" fmla="val 207355"/>
            <a:gd name="adj2" fmla="val 4242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745331</xdr:colOff>
      <xdr:row>19</xdr:row>
      <xdr:rowOff>202405</xdr:rowOff>
    </xdr:from>
    <xdr:to>
      <xdr:col>7</xdr:col>
      <xdr:colOff>78581</xdr:colOff>
      <xdr:row>21</xdr:row>
      <xdr:rowOff>193593</xdr:rowOff>
    </xdr:to>
    <xdr:sp macro="" textlink="">
      <xdr:nvSpPr>
        <xdr:cNvPr id="3" name="AutoShape 12">
          <a:extLst>
            <a:ext uri="{FF2B5EF4-FFF2-40B4-BE49-F238E27FC236}">
              <a16:creationId xmlns="" xmlns:a16="http://schemas.microsoft.com/office/drawing/2014/main" id="{00000000-0008-0000-0000-000003000000}"/>
            </a:ext>
          </a:extLst>
        </xdr:cNvPr>
        <xdr:cNvSpPr>
          <a:spLocks/>
        </xdr:cNvSpPr>
      </xdr:nvSpPr>
      <xdr:spPr bwMode="auto">
        <a:xfrm>
          <a:off x="7908131" y="3812380"/>
          <a:ext cx="85725" cy="343613"/>
        </a:xfrm>
        <a:prstGeom prst="rightBrace">
          <a:avLst>
            <a:gd name="adj1" fmla="val 207355"/>
            <a:gd name="adj2" fmla="val 4242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7143</xdr:colOff>
      <xdr:row>19</xdr:row>
      <xdr:rowOff>202405</xdr:rowOff>
    </xdr:from>
    <xdr:to>
      <xdr:col>10</xdr:col>
      <xdr:colOff>90487</xdr:colOff>
      <xdr:row>21</xdr:row>
      <xdr:rowOff>193593</xdr:rowOff>
    </xdr:to>
    <xdr:sp macro="" textlink="">
      <xdr:nvSpPr>
        <xdr:cNvPr id="4" name="AutoShape 12">
          <a:extLst>
            <a:ext uri="{FF2B5EF4-FFF2-40B4-BE49-F238E27FC236}">
              <a16:creationId xmlns="" xmlns:a16="http://schemas.microsoft.com/office/drawing/2014/main" id="{00000000-0008-0000-0000-000004000000}"/>
            </a:ext>
          </a:extLst>
        </xdr:cNvPr>
        <xdr:cNvSpPr>
          <a:spLocks/>
        </xdr:cNvSpPr>
      </xdr:nvSpPr>
      <xdr:spPr bwMode="auto">
        <a:xfrm>
          <a:off x="10179843" y="3812380"/>
          <a:ext cx="83344" cy="343613"/>
        </a:xfrm>
        <a:prstGeom prst="rightBrace">
          <a:avLst>
            <a:gd name="adj1" fmla="val 207355"/>
            <a:gd name="adj2" fmla="val 4242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7144</xdr:colOff>
      <xdr:row>19</xdr:row>
      <xdr:rowOff>202405</xdr:rowOff>
    </xdr:from>
    <xdr:to>
      <xdr:col>13</xdr:col>
      <xdr:colOff>90487</xdr:colOff>
      <xdr:row>21</xdr:row>
      <xdr:rowOff>193593</xdr:rowOff>
    </xdr:to>
    <xdr:sp macro="" textlink="">
      <xdr:nvSpPr>
        <xdr:cNvPr id="5" name="AutoShape 12">
          <a:extLst>
            <a:ext uri="{FF2B5EF4-FFF2-40B4-BE49-F238E27FC236}">
              <a16:creationId xmlns="" xmlns:a16="http://schemas.microsoft.com/office/drawing/2014/main" id="{00000000-0008-0000-0000-000005000000}"/>
            </a:ext>
          </a:extLst>
        </xdr:cNvPr>
        <xdr:cNvSpPr>
          <a:spLocks/>
        </xdr:cNvSpPr>
      </xdr:nvSpPr>
      <xdr:spPr bwMode="auto">
        <a:xfrm>
          <a:off x="12437269" y="3812380"/>
          <a:ext cx="83343" cy="343613"/>
        </a:xfrm>
        <a:prstGeom prst="rightBrace">
          <a:avLst>
            <a:gd name="adj1" fmla="val 207355"/>
            <a:gd name="adj2" fmla="val 4242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745331</xdr:colOff>
      <xdr:row>19</xdr:row>
      <xdr:rowOff>202405</xdr:rowOff>
    </xdr:from>
    <xdr:to>
      <xdr:col>16</xdr:col>
      <xdr:colOff>78581</xdr:colOff>
      <xdr:row>21</xdr:row>
      <xdr:rowOff>193593</xdr:rowOff>
    </xdr:to>
    <xdr:sp macro="" textlink="">
      <xdr:nvSpPr>
        <xdr:cNvPr id="6" name="AutoShape 12">
          <a:extLst>
            <a:ext uri="{FF2B5EF4-FFF2-40B4-BE49-F238E27FC236}">
              <a16:creationId xmlns="" xmlns:a16="http://schemas.microsoft.com/office/drawing/2014/main" id="{00000000-0008-0000-0000-000006000000}"/>
            </a:ext>
          </a:extLst>
        </xdr:cNvPr>
        <xdr:cNvSpPr>
          <a:spLocks/>
        </xdr:cNvSpPr>
      </xdr:nvSpPr>
      <xdr:spPr bwMode="auto">
        <a:xfrm>
          <a:off x="14680406" y="3812380"/>
          <a:ext cx="85725" cy="343613"/>
        </a:xfrm>
        <a:prstGeom prst="rightBrace">
          <a:avLst>
            <a:gd name="adj1" fmla="val 207355"/>
            <a:gd name="adj2" fmla="val 4242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7144</xdr:colOff>
      <xdr:row>20</xdr:row>
      <xdr:rowOff>11906</xdr:rowOff>
    </xdr:from>
    <xdr:to>
      <xdr:col>4</xdr:col>
      <xdr:colOff>90488</xdr:colOff>
      <xdr:row>22</xdr:row>
      <xdr:rowOff>3093</xdr:rowOff>
    </xdr:to>
    <xdr:sp macro="" textlink="">
      <xdr:nvSpPr>
        <xdr:cNvPr id="7" name="AutoShape 12">
          <a:extLst>
            <a:ext uri="{FF2B5EF4-FFF2-40B4-BE49-F238E27FC236}">
              <a16:creationId xmlns="" xmlns:a16="http://schemas.microsoft.com/office/drawing/2014/main" id="{00000000-0008-0000-0000-00000C000000}"/>
            </a:ext>
          </a:extLst>
        </xdr:cNvPr>
        <xdr:cNvSpPr>
          <a:spLocks/>
        </xdr:cNvSpPr>
      </xdr:nvSpPr>
      <xdr:spPr bwMode="auto">
        <a:xfrm>
          <a:off x="5664994" y="3821906"/>
          <a:ext cx="83344" cy="334087"/>
        </a:xfrm>
        <a:prstGeom prst="rightBrace">
          <a:avLst>
            <a:gd name="adj1" fmla="val 207355"/>
            <a:gd name="adj2" fmla="val 4242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745331</xdr:colOff>
      <xdr:row>19</xdr:row>
      <xdr:rowOff>202405</xdr:rowOff>
    </xdr:from>
    <xdr:to>
      <xdr:col>7</xdr:col>
      <xdr:colOff>78581</xdr:colOff>
      <xdr:row>21</xdr:row>
      <xdr:rowOff>193593</xdr:rowOff>
    </xdr:to>
    <xdr:sp macro="" textlink="">
      <xdr:nvSpPr>
        <xdr:cNvPr id="8" name="AutoShape 12">
          <a:extLst>
            <a:ext uri="{FF2B5EF4-FFF2-40B4-BE49-F238E27FC236}">
              <a16:creationId xmlns="" xmlns:a16="http://schemas.microsoft.com/office/drawing/2014/main" id="{00000000-0008-0000-0000-00000D000000}"/>
            </a:ext>
          </a:extLst>
        </xdr:cNvPr>
        <xdr:cNvSpPr>
          <a:spLocks/>
        </xdr:cNvSpPr>
      </xdr:nvSpPr>
      <xdr:spPr bwMode="auto">
        <a:xfrm>
          <a:off x="7908131" y="3812380"/>
          <a:ext cx="85725" cy="343613"/>
        </a:xfrm>
        <a:prstGeom prst="rightBrace">
          <a:avLst>
            <a:gd name="adj1" fmla="val 207355"/>
            <a:gd name="adj2" fmla="val 4242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7143</xdr:colOff>
      <xdr:row>19</xdr:row>
      <xdr:rowOff>202405</xdr:rowOff>
    </xdr:from>
    <xdr:to>
      <xdr:col>10</xdr:col>
      <xdr:colOff>90487</xdr:colOff>
      <xdr:row>21</xdr:row>
      <xdr:rowOff>193593</xdr:rowOff>
    </xdr:to>
    <xdr:sp macro="" textlink="">
      <xdr:nvSpPr>
        <xdr:cNvPr id="9" name="AutoShape 12">
          <a:extLst>
            <a:ext uri="{FF2B5EF4-FFF2-40B4-BE49-F238E27FC236}">
              <a16:creationId xmlns="" xmlns:a16="http://schemas.microsoft.com/office/drawing/2014/main" id="{00000000-0008-0000-0000-00000E000000}"/>
            </a:ext>
          </a:extLst>
        </xdr:cNvPr>
        <xdr:cNvSpPr>
          <a:spLocks/>
        </xdr:cNvSpPr>
      </xdr:nvSpPr>
      <xdr:spPr bwMode="auto">
        <a:xfrm>
          <a:off x="10179843" y="3812380"/>
          <a:ext cx="83344" cy="343613"/>
        </a:xfrm>
        <a:prstGeom prst="rightBrace">
          <a:avLst>
            <a:gd name="adj1" fmla="val 207355"/>
            <a:gd name="adj2" fmla="val 4242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7144</xdr:colOff>
      <xdr:row>19</xdr:row>
      <xdr:rowOff>202405</xdr:rowOff>
    </xdr:from>
    <xdr:to>
      <xdr:col>13</xdr:col>
      <xdr:colOff>90487</xdr:colOff>
      <xdr:row>21</xdr:row>
      <xdr:rowOff>193593</xdr:rowOff>
    </xdr:to>
    <xdr:sp macro="" textlink="">
      <xdr:nvSpPr>
        <xdr:cNvPr id="10" name="AutoShape 12">
          <a:extLst>
            <a:ext uri="{FF2B5EF4-FFF2-40B4-BE49-F238E27FC236}">
              <a16:creationId xmlns="" xmlns:a16="http://schemas.microsoft.com/office/drawing/2014/main" id="{00000000-0008-0000-0000-00000F000000}"/>
            </a:ext>
          </a:extLst>
        </xdr:cNvPr>
        <xdr:cNvSpPr>
          <a:spLocks/>
        </xdr:cNvSpPr>
      </xdr:nvSpPr>
      <xdr:spPr bwMode="auto">
        <a:xfrm>
          <a:off x="12437269" y="3812380"/>
          <a:ext cx="83343" cy="343613"/>
        </a:xfrm>
        <a:prstGeom prst="rightBrace">
          <a:avLst>
            <a:gd name="adj1" fmla="val 207355"/>
            <a:gd name="adj2" fmla="val 4242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745331</xdr:colOff>
      <xdr:row>19</xdr:row>
      <xdr:rowOff>202405</xdr:rowOff>
    </xdr:from>
    <xdr:to>
      <xdr:col>16</xdr:col>
      <xdr:colOff>78581</xdr:colOff>
      <xdr:row>21</xdr:row>
      <xdr:rowOff>193593</xdr:rowOff>
    </xdr:to>
    <xdr:sp macro="" textlink="">
      <xdr:nvSpPr>
        <xdr:cNvPr id="11" name="AutoShape 12">
          <a:extLst>
            <a:ext uri="{FF2B5EF4-FFF2-40B4-BE49-F238E27FC236}">
              <a16:creationId xmlns="" xmlns:a16="http://schemas.microsoft.com/office/drawing/2014/main" id="{00000000-0008-0000-0000-000010000000}"/>
            </a:ext>
          </a:extLst>
        </xdr:cNvPr>
        <xdr:cNvSpPr>
          <a:spLocks/>
        </xdr:cNvSpPr>
      </xdr:nvSpPr>
      <xdr:spPr bwMode="auto">
        <a:xfrm>
          <a:off x="14680406" y="3812380"/>
          <a:ext cx="85725" cy="343613"/>
        </a:xfrm>
        <a:prstGeom prst="rightBrace">
          <a:avLst>
            <a:gd name="adj1" fmla="val 207355"/>
            <a:gd name="adj2" fmla="val 4242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tdserver\Na\Dammika\N.A%20Data\GDP%20data%20ar200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20ERD%20AGRI/12%20&#3508;&#3530;&#8205;&#3515;&#3504;&#3535;&#3505;%20&#3482;&#3544;&#3522;&#3538;&#3482;&#3535;&#3515;&#3530;&#3512;&#3538;&#3482;%20&#3510;&#3549;&#3484;%20&#3520;&#3517;%20&#3467;&#3508;&#3505;&#3501;&#3538;.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20ERD%20AGRI/15%20&#3501;&#3546;,%20&#3515;&#3510;&#3515;&#3530;,%20&#3508;&#3548;&#3517;&#3530;%20&#3523;&#3524;%20&#3461;&#3505;&#3545;&#3482;&#3540;&#3501;&#3530;%20&#3482;&#3544;&#3522;&#3538;%20&#3461;&#3508;&#3505;&#3514;&#3505;%20&#3510;&#3549;&#3484;%20&#3505;&#3538;&#3522;&#3530;&#3508;&#3535;&#3503;&#3505;&#3514;.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20ERD%20AGRI/16%20&#3520;&#3535;&#3515;&#3530;&#3522;&#3538;&#3482;%20&#3520;&#3515;&#3530;&#3522;&#3535;&#3508;&#3501;&#3505;&#3514;%20&#3524;&#3535;%20&#3520;&#3536;&#3523;&#3538;%20&#3503;&#3538;&#3505;.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20ERD%20AGRI/17%20&#3461;&#3505;&#3545;&#3482;&#3540;&#3501;&#3530;%20&#3482;&#3530;&#3522;&#3546;&#3501;&#3530;&#8205;&#3515;%20&#3510;&#3549;&#3484;&#3520;&#3517;%20&#3482;&#3530;&#8205;&#3515;&#3538;&#3514;&#3535;&#3482;&#3535;&#3515;&#3538;&#3501;&#3530;&#3520;&#3514;.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2%20ERD%20AGRI/19%20&#3523;&#3539;&#3505;&#3538;%20&#3505;&#3538;&#3522;&#3530;&#3508;&#3535;&#3503;&#3505;%20&#3461;&#3458;&#3521;&#3514;%20&#3508;&#3538;&#3525;&#3538;&#3510;&#3507;%20&#3523;&#3458;&#3483;&#3530;&#8205;&#3514;&#3535;&#3505;.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erd-archive\DIV-Industry\Industry%20Division%20-%202012\Industry-Annual%20Report%20work\Appendix%20Tables\Appendix%20tables-Industry%20(for%20AR%2020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_Annual"/>
      <sheetName val="Annual"/>
      <sheetName val="R_Indicators"/>
      <sheetName val="R_All Qtrs"/>
      <sheetName val="R_Q 1"/>
      <sheetName val="R_Q 2"/>
      <sheetName val="R_Q 3"/>
      <sheetName val="R_Q 4"/>
      <sheetName val="R_QtrTrends"/>
      <sheetName val="R_1st Half"/>
      <sheetName val="R_Q 1+Q 2+Q 3"/>
      <sheetName val="R_2nd Half"/>
      <sheetName val="Indicators"/>
      <sheetName val="All Qtrs"/>
      <sheetName val="Q 1"/>
      <sheetName val="Q 2"/>
      <sheetName val="Q 3"/>
      <sheetName val="Q 4"/>
      <sheetName val="QtrTrends"/>
      <sheetName val="1st Half"/>
      <sheetName val="Q 1+Q 2+Q 3"/>
      <sheetName val="2nd Half"/>
      <sheetName val="Deflator"/>
      <sheetName val="BOP "/>
      <sheetName val=" FISCAL "/>
      <sheetName val="P C Exp."/>
      <sheetName val="T.T effect"/>
      <sheetName val="Exp.Tabls"/>
      <sheetName val="Agg.Demand"/>
      <sheetName val="Appendix"/>
      <sheetName val="Key Econ"/>
      <sheetName val="Text tab."/>
      <sheetName val="Charts"/>
      <sheetName val="Indus&amp;Trad"/>
      <sheetName val="CCPI"/>
      <sheetName val="SLCPI"/>
      <sheetName val="CDCPI"/>
      <sheetName val="IMF"/>
      <sheetName val="IMF-2004"/>
    </sheetNames>
    <sheetDataSet>
      <sheetData sheetId="0">
        <row r="3">
          <cell r="L3" t="str">
            <v>(Rs.Mn)</v>
          </cell>
        </row>
        <row r="4">
          <cell r="A4" t="str">
            <v xml:space="preserve">                        SECTOR</v>
          </cell>
          <cell r="B4">
            <v>1996</v>
          </cell>
          <cell r="C4">
            <v>1997</v>
          </cell>
          <cell r="D4">
            <v>1998</v>
          </cell>
          <cell r="E4">
            <v>1999</v>
          </cell>
          <cell r="F4">
            <v>2000</v>
          </cell>
          <cell r="G4">
            <v>2001</v>
          </cell>
          <cell r="H4">
            <v>2002</v>
          </cell>
          <cell r="I4" t="str">
            <v>2003(a)</v>
          </cell>
          <cell r="J4" t="str">
            <v>2004(b)</v>
          </cell>
          <cell r="K4" t="str">
            <v>2005(b)</v>
          </cell>
          <cell r="L4" t="str">
            <v>2005(c )</v>
          </cell>
        </row>
        <row r="5">
          <cell r="M5" t="str">
            <v>97/96</v>
          </cell>
          <cell r="N5" t="str">
            <v>98/97</v>
          </cell>
        </row>
        <row r="7">
          <cell r="A7" t="str">
            <v>Agriculture</v>
          </cell>
          <cell r="B7">
            <v>156108</v>
          </cell>
          <cell r="C7">
            <v>160753</v>
          </cell>
          <cell r="D7">
            <v>164804</v>
          </cell>
          <cell r="E7">
            <v>172238</v>
          </cell>
          <cell r="F7">
            <v>175317</v>
          </cell>
          <cell r="G7">
            <v>169376.83280000003</v>
          </cell>
          <cell r="H7">
            <v>173622.97322554002</v>
          </cell>
          <cell r="I7">
            <v>176449.56158525005</v>
          </cell>
          <cell r="J7">
            <v>175182.35209445556</v>
          </cell>
          <cell r="K7">
            <v>180285.3989639701</v>
          </cell>
          <cell r="L7">
            <v>172851.76507321946</v>
          </cell>
          <cell r="M7">
            <v>2.9755041381607672</v>
          </cell>
          <cell r="N7">
            <v>2.520015178565882</v>
          </cell>
        </row>
        <row r="8">
          <cell r="A8" t="str">
            <v>1.  Agriculture, forestry &amp; fishing</v>
          </cell>
          <cell r="B8">
            <v>156108</v>
          </cell>
          <cell r="C8">
            <v>160753</v>
          </cell>
          <cell r="D8">
            <v>164804</v>
          </cell>
          <cell r="E8">
            <v>172238</v>
          </cell>
          <cell r="F8">
            <v>175317</v>
          </cell>
          <cell r="G8">
            <v>169376.83280000003</v>
          </cell>
          <cell r="H8">
            <v>173622.97322554002</v>
          </cell>
          <cell r="I8">
            <v>176449.56158525005</v>
          </cell>
          <cell r="J8">
            <v>175182.35209445556</v>
          </cell>
          <cell r="K8">
            <v>180285.3989639701</v>
          </cell>
          <cell r="L8">
            <v>172851.76507321946</v>
          </cell>
          <cell r="M8">
            <v>2.9755041381607672</v>
          </cell>
          <cell r="N8">
            <v>2.520015178565882</v>
          </cell>
        </row>
        <row r="9">
          <cell r="A9" t="str">
            <v xml:space="preserve">          1.1  Agriculture</v>
          </cell>
          <cell r="B9">
            <v>122594</v>
          </cell>
          <cell r="C9">
            <v>126107</v>
          </cell>
          <cell r="D9">
            <v>128337</v>
          </cell>
          <cell r="E9">
            <v>133952</v>
          </cell>
          <cell r="F9">
            <v>136212</v>
          </cell>
          <cell r="G9">
            <v>130406.75560000002</v>
          </cell>
          <cell r="H9">
            <v>132902.65934666002</v>
          </cell>
          <cell r="I9">
            <v>137150.13506524113</v>
          </cell>
          <cell r="J9">
            <v>135296.71272425613</v>
          </cell>
          <cell r="K9">
            <v>139374.25571258337</v>
          </cell>
          <cell r="L9">
            <v>138318.77244776528</v>
          </cell>
          <cell r="M9">
            <v>2.8655562262427159</v>
          </cell>
          <cell r="N9">
            <v>1.7683395846384453</v>
          </cell>
        </row>
        <row r="10">
          <cell r="A10" t="str">
            <v xml:space="preserve">                             Tea</v>
          </cell>
          <cell r="B10">
            <v>10332</v>
          </cell>
          <cell r="C10">
            <v>11069</v>
          </cell>
          <cell r="D10">
            <v>11195</v>
          </cell>
          <cell r="E10">
            <v>11341</v>
          </cell>
          <cell r="F10">
            <v>12226</v>
          </cell>
          <cell r="G10">
            <v>11802.9804</v>
          </cell>
          <cell r="H10">
            <v>12403.75210236</v>
          </cell>
          <cell r="I10">
            <v>12133.497888553051</v>
          </cell>
          <cell r="J10">
            <v>12324.868084432868</v>
          </cell>
          <cell r="K10">
            <v>12448.116765277196</v>
          </cell>
          <cell r="L10">
            <v>12571.365446121526</v>
          </cell>
          <cell r="M10">
            <v>7.1331784746418991</v>
          </cell>
          <cell r="N10">
            <v>1.1383142108591482</v>
          </cell>
        </row>
        <row r="11">
          <cell r="A11" t="str">
            <v xml:space="preserve">                             Rubber</v>
          </cell>
          <cell r="B11">
            <v>4011</v>
          </cell>
          <cell r="C11">
            <v>3795</v>
          </cell>
          <cell r="D11">
            <v>3452</v>
          </cell>
          <cell r="E11">
            <v>3487</v>
          </cell>
          <cell r="F11">
            <v>3149</v>
          </cell>
          <cell r="G11">
            <v>3102.0798999999997</v>
          </cell>
          <cell r="H11">
            <v>3255.6328550500002</v>
          </cell>
          <cell r="I11">
            <v>3264.4672814768251</v>
          </cell>
          <cell r="J11">
            <v>3370.9662847025461</v>
          </cell>
          <cell r="K11">
            <v>3610.3048909164268</v>
          </cell>
          <cell r="L11">
            <v>3556.369430361186</v>
          </cell>
          <cell r="M11">
            <v>-5.385190725504863</v>
          </cell>
          <cell r="N11">
            <v>-9.0382081686429476</v>
          </cell>
        </row>
        <row r="12">
          <cell r="A12" t="str">
            <v xml:space="preserve">                             Coconut</v>
          </cell>
          <cell r="B12">
            <v>12838</v>
          </cell>
          <cell r="C12">
            <v>13258</v>
          </cell>
          <cell r="D12">
            <v>12829</v>
          </cell>
          <cell r="E12">
            <v>13996</v>
          </cell>
          <cell r="F12">
            <v>15116</v>
          </cell>
          <cell r="G12">
            <v>13073.8284</v>
          </cell>
          <cell r="H12">
            <v>11293.172971920001</v>
          </cell>
          <cell r="I12">
            <v>12196.66085666827</v>
          </cell>
          <cell r="J12">
            <v>11998.441950097791</v>
          </cell>
          <cell r="K12">
            <v>11518.504272093878</v>
          </cell>
          <cell r="L12">
            <v>12010.440392047887</v>
          </cell>
          <cell r="M12">
            <v>3.2715376226826631</v>
          </cell>
          <cell r="N12">
            <v>-3.235782169256296</v>
          </cell>
        </row>
        <row r="13">
          <cell r="A13" t="str">
            <v xml:space="preserve">                             Paddy</v>
          </cell>
          <cell r="B13">
            <v>19892</v>
          </cell>
          <cell r="C13">
            <v>22122</v>
          </cell>
          <cell r="D13">
            <v>26165</v>
          </cell>
          <cell r="E13">
            <v>27892</v>
          </cell>
          <cell r="F13">
            <v>27808</v>
          </cell>
          <cell r="G13">
            <v>26222.944</v>
          </cell>
          <cell r="H13">
            <v>27553.225669120002</v>
          </cell>
          <cell r="I13">
            <v>29633.217385072559</v>
          </cell>
          <cell r="J13">
            <v>25152.169477602522</v>
          </cell>
          <cell r="K13">
            <v>28522.560187601255</v>
          </cell>
          <cell r="L13">
            <v>26988.277849467504</v>
          </cell>
          <cell r="M13">
            <v>11.210536899255974</v>
          </cell>
          <cell r="N13">
            <v>18.275924419130284</v>
          </cell>
        </row>
        <row r="14">
          <cell r="A14" t="str">
            <v xml:space="preserve">                            Other</v>
          </cell>
          <cell r="B14">
            <v>75521</v>
          </cell>
          <cell r="C14">
            <v>75863</v>
          </cell>
          <cell r="D14">
            <v>74696</v>
          </cell>
          <cell r="E14">
            <v>77236</v>
          </cell>
          <cell r="F14">
            <v>77913</v>
          </cell>
          <cell r="G14">
            <v>76204.92290000002</v>
          </cell>
          <cell r="H14">
            <v>78396.875748210005</v>
          </cell>
          <cell r="I14">
            <v>79922.291653470427</v>
          </cell>
          <cell r="J14">
            <v>82450.266927420394</v>
          </cell>
          <cell r="K14">
            <v>83274.769596694605</v>
          </cell>
          <cell r="L14">
            <v>83192.319329767168</v>
          </cell>
          <cell r="M14">
            <v>0.45285417301148545</v>
          </cell>
          <cell r="N14">
            <v>-1.5382993026903713</v>
          </cell>
        </row>
        <row r="15">
          <cell r="A15" t="str">
            <v xml:space="preserve">                                          Vegetables</v>
          </cell>
          <cell r="B15">
            <v>31189</v>
          </cell>
          <cell r="C15">
            <v>31676</v>
          </cell>
          <cell r="D15">
            <v>33126</v>
          </cell>
          <cell r="E15">
            <v>35235</v>
          </cell>
          <cell r="F15">
            <v>36426</v>
          </cell>
          <cell r="G15">
            <v>35165.660400000001</v>
          </cell>
          <cell r="H15">
            <v>34155.464364449996</v>
          </cell>
          <cell r="I15">
            <v>35912.97000678398</v>
          </cell>
          <cell r="J15">
            <v>37430.178109901019</v>
          </cell>
          <cell r="M15">
            <v>1.5614479463913478</v>
          </cell>
          <cell r="N15">
            <v>4.5775981815885824</v>
          </cell>
        </row>
        <row r="16">
          <cell r="A16" t="str">
            <v xml:space="preserve">                                          Subsidiary food crops</v>
          </cell>
          <cell r="B16">
            <v>19712</v>
          </cell>
          <cell r="C16">
            <v>18501</v>
          </cell>
          <cell r="D16">
            <v>15577</v>
          </cell>
          <cell r="E16">
            <v>15781</v>
          </cell>
          <cell r="F16">
            <v>16032</v>
          </cell>
          <cell r="G16">
            <v>15312.163199999999</v>
          </cell>
          <cell r="H16">
            <v>17125.782354809999</v>
          </cell>
          <cell r="I16">
            <v>16247.881501705386</v>
          </cell>
          <cell r="J16">
            <v>16900.517849650045</v>
          </cell>
          <cell r="M16">
            <v>-6.1434659090909065</v>
          </cell>
          <cell r="N16">
            <v>-15.804551105345654</v>
          </cell>
        </row>
        <row r="17">
          <cell r="A17" t="str">
            <v xml:space="preserve">                                          Minor export crops</v>
          </cell>
          <cell r="B17">
            <v>7137</v>
          </cell>
          <cell r="C17">
            <v>7874</v>
          </cell>
          <cell r="D17">
            <v>7825</v>
          </cell>
          <cell r="E17">
            <v>7666</v>
          </cell>
          <cell r="F17">
            <v>6960</v>
          </cell>
          <cell r="G17">
            <v>6297.4080000000013</v>
          </cell>
          <cell r="H17">
            <v>7116.0710399999998</v>
          </cell>
          <cell r="I17">
            <v>7522.4229405839988</v>
          </cell>
          <cell r="J17">
            <v>6601.8490095571788</v>
          </cell>
          <cell r="M17">
            <v>10.326467703516883</v>
          </cell>
          <cell r="N17">
            <v>-0.62230124460248559</v>
          </cell>
        </row>
        <row r="18">
          <cell r="A18" t="str">
            <v xml:space="preserve">                                         Sugarcane</v>
          </cell>
          <cell r="B18">
            <v>1260</v>
          </cell>
          <cell r="C18">
            <v>1203</v>
          </cell>
          <cell r="D18">
            <v>1202</v>
          </cell>
          <cell r="E18">
            <v>1281</v>
          </cell>
          <cell r="F18">
            <v>1345</v>
          </cell>
          <cell r="G18">
            <v>1047.7578000000001</v>
          </cell>
          <cell r="H18">
            <v>1058.2353780000001</v>
          </cell>
          <cell r="I18">
            <v>1217.2305070365601</v>
          </cell>
          <cell r="J18">
            <v>1201.4065104450847</v>
          </cell>
          <cell r="M18">
            <v>-4.5238095238095184</v>
          </cell>
          <cell r="N18">
            <v>-8.3125519534499315E-2</v>
          </cell>
        </row>
        <row r="19">
          <cell r="A19" t="str">
            <v xml:space="preserve">                                         Tobacco</v>
          </cell>
          <cell r="B19">
            <v>1496</v>
          </cell>
          <cell r="C19">
            <v>1553</v>
          </cell>
          <cell r="D19">
            <v>1569</v>
          </cell>
          <cell r="E19">
            <v>1484</v>
          </cell>
          <cell r="F19">
            <v>1325</v>
          </cell>
          <cell r="G19">
            <v>1297.0425</v>
          </cell>
          <cell r="H19">
            <v>1486.5404092499998</v>
          </cell>
          <cell r="I19">
            <v>1290.0311659553279</v>
          </cell>
          <cell r="J19">
            <v>1080.8387882509742</v>
          </cell>
          <cell r="M19">
            <v>3.8101604278074852</v>
          </cell>
          <cell r="N19">
            <v>1.0302640051513157</v>
          </cell>
        </row>
        <row r="20">
          <cell r="A20" t="str">
            <v xml:space="preserve">                                         Animal husbandry</v>
          </cell>
          <cell r="B20">
            <v>6065</v>
          </cell>
          <cell r="C20">
            <v>6293</v>
          </cell>
          <cell r="D20">
            <v>6560</v>
          </cell>
          <cell r="E20">
            <v>6597</v>
          </cell>
          <cell r="F20">
            <v>6630</v>
          </cell>
          <cell r="G20">
            <v>7376.8099999999995</v>
          </cell>
          <cell r="H20">
            <v>7303.0418999999993</v>
          </cell>
          <cell r="I20">
            <v>7437.57446043648</v>
          </cell>
          <cell r="J20">
            <v>7974.9284035033161</v>
          </cell>
          <cell r="M20">
            <v>3.75927452596867</v>
          </cell>
          <cell r="N20">
            <v>4.2428094708406139</v>
          </cell>
        </row>
        <row r="21">
          <cell r="A21" t="str">
            <v xml:space="preserve">                                        Other</v>
          </cell>
          <cell r="B21">
            <v>8662</v>
          </cell>
          <cell r="C21">
            <v>8763</v>
          </cell>
          <cell r="D21">
            <v>8837</v>
          </cell>
          <cell r="E21">
            <v>9192</v>
          </cell>
          <cell r="F21">
            <v>9195</v>
          </cell>
          <cell r="G21">
            <v>9708.0810000000001</v>
          </cell>
          <cell r="H21">
            <v>10151.740301700002</v>
          </cell>
          <cell r="I21">
            <v>10294.181070968702</v>
          </cell>
          <cell r="J21">
            <v>11260.548256112766</v>
          </cell>
          <cell r="M21">
            <v>1.1660124682521422</v>
          </cell>
          <cell r="N21">
            <v>0.84445965993380501</v>
          </cell>
        </row>
        <row r="22">
          <cell r="A22" t="str">
            <v xml:space="preserve">        1.2  Forestry</v>
          </cell>
          <cell r="B22">
            <v>14751</v>
          </cell>
          <cell r="C22">
            <v>14942</v>
          </cell>
          <cell r="D22">
            <v>15122</v>
          </cell>
          <cell r="E22">
            <v>15319</v>
          </cell>
          <cell r="F22">
            <v>15564</v>
          </cell>
          <cell r="G22">
            <v>16342.468000000001</v>
          </cell>
          <cell r="H22">
            <v>16657.580892400001</v>
          </cell>
          <cell r="I22">
            <v>16887.06572847944</v>
          </cell>
          <cell r="J22">
            <v>17106.529991868851</v>
          </cell>
          <cell r="K22">
            <v>17448.66059170623</v>
          </cell>
          <cell r="L22">
            <v>17448.66059170623</v>
          </cell>
          <cell r="M22">
            <v>1.2948274693241224</v>
          </cell>
          <cell r="N22">
            <v>1.2046580109757787</v>
          </cell>
        </row>
        <row r="23">
          <cell r="A23" t="str">
            <v xml:space="preserve">        1.3  Fishing</v>
          </cell>
          <cell r="B23">
            <v>18763</v>
          </cell>
          <cell r="C23">
            <v>19704</v>
          </cell>
          <cell r="D23">
            <v>21345</v>
          </cell>
          <cell r="E23">
            <v>22967</v>
          </cell>
          <cell r="F23">
            <v>23541</v>
          </cell>
          <cell r="G23">
            <v>22627.609200000003</v>
          </cell>
          <cell r="H23">
            <v>24062.732986479998</v>
          </cell>
          <cell r="I23">
            <v>22412.360791529463</v>
          </cell>
          <cell r="J23">
            <v>22779.109378330599</v>
          </cell>
          <cell r="K23">
            <v>23462.482659680518</v>
          </cell>
          <cell r="L23">
            <v>17084.332033747949</v>
          </cell>
          <cell r="M23">
            <v>5.015189468635084</v>
          </cell>
          <cell r="N23">
            <v>8.3282582216808834</v>
          </cell>
        </row>
        <row r="24">
          <cell r="A24" t="str">
            <v>Industry</v>
          </cell>
          <cell r="B24">
            <v>184054</v>
          </cell>
          <cell r="C24">
            <v>198149</v>
          </cell>
          <cell r="D24">
            <v>209761</v>
          </cell>
          <cell r="E24">
            <v>219769</v>
          </cell>
          <cell r="F24">
            <v>236347</v>
          </cell>
          <cell r="G24">
            <v>231350.33677970961</v>
          </cell>
          <cell r="H24">
            <v>233562.36584964575</v>
          </cell>
          <cell r="I24">
            <v>246416.54835371781</v>
          </cell>
          <cell r="J24">
            <v>259256.04649053051</v>
          </cell>
          <cell r="K24">
            <v>273235.20584219787</v>
          </cell>
          <cell r="L24">
            <v>275288.40462300967</v>
          </cell>
          <cell r="M24">
            <v>7.6580786073652263</v>
          </cell>
          <cell r="N24">
            <v>5.8602364887029523</v>
          </cell>
        </row>
        <row r="25">
          <cell r="A25" t="str">
            <v>2.  Mining &amp; quarrying</v>
          </cell>
          <cell r="B25">
            <v>13926</v>
          </cell>
          <cell r="C25">
            <v>14460</v>
          </cell>
          <cell r="D25">
            <v>13677</v>
          </cell>
          <cell r="E25">
            <v>14238</v>
          </cell>
          <cell r="F25">
            <v>14921</v>
          </cell>
          <cell r="G25">
            <v>15018.856125455764</v>
          </cell>
          <cell r="H25">
            <v>14858.015653761893</v>
          </cell>
          <cell r="I25">
            <v>15699.374087039936</v>
          </cell>
          <cell r="J25">
            <v>16946.256298066895</v>
          </cell>
          <cell r="K25">
            <v>18116.747210378202</v>
          </cell>
          <cell r="L25">
            <v>18548.902923957638</v>
          </cell>
          <cell r="M25">
            <v>3.8345540715208903</v>
          </cell>
          <cell r="N25">
            <v>-5.4149377593361026</v>
          </cell>
        </row>
        <row r="26">
          <cell r="A26" t="str">
            <v xml:space="preserve">       2.1  Mining</v>
          </cell>
          <cell r="B26">
            <v>5239</v>
          </cell>
          <cell r="C26">
            <v>5316</v>
          </cell>
          <cell r="D26">
            <v>3863</v>
          </cell>
          <cell r="E26">
            <v>3925</v>
          </cell>
          <cell r="F26">
            <v>4113</v>
          </cell>
          <cell r="G26">
            <v>3943.6697778581001</v>
          </cell>
          <cell r="H26">
            <v>3872.5137876402041</v>
          </cell>
          <cell r="I26">
            <v>4114.0638190280042</v>
          </cell>
          <cell r="J26">
            <v>4598.9501957973744</v>
          </cell>
          <cell r="K26">
            <v>4966.8662114611643</v>
          </cell>
          <cell r="L26">
            <v>4966.8662114611643</v>
          </cell>
          <cell r="M26">
            <v>1.4697461347585428</v>
          </cell>
          <cell r="N26">
            <v>-27.332580887885626</v>
          </cell>
        </row>
        <row r="27">
          <cell r="A27" t="str">
            <v xml:space="preserve">       2.2  Quarrying</v>
          </cell>
          <cell r="B27">
            <v>8687</v>
          </cell>
          <cell r="C27">
            <v>9144</v>
          </cell>
          <cell r="D27">
            <v>9814</v>
          </cell>
          <cell r="E27">
            <v>10313</v>
          </cell>
          <cell r="F27">
            <v>10808</v>
          </cell>
          <cell r="G27">
            <v>11075.186347597664</v>
          </cell>
          <cell r="H27">
            <v>10985.501866121689</v>
          </cell>
          <cell r="I27">
            <v>11585.310268011932</v>
          </cell>
          <cell r="J27">
            <v>12347.30610226952</v>
          </cell>
          <cell r="K27">
            <v>13149.880998917037</v>
          </cell>
          <cell r="L27">
            <v>13582.036712496472</v>
          </cell>
          <cell r="M27">
            <v>5.2607344307586068</v>
          </cell>
          <cell r="N27">
            <v>7.3272090988626415</v>
          </cell>
        </row>
        <row r="28">
          <cell r="A28" t="str">
            <v>3.  Manufacturing</v>
          </cell>
          <cell r="B28">
            <v>112724</v>
          </cell>
          <cell r="C28">
            <v>122929</v>
          </cell>
          <cell r="D28">
            <v>130702</v>
          </cell>
          <cell r="E28">
            <v>136498</v>
          </cell>
          <cell r="F28">
            <v>149115</v>
          </cell>
          <cell r="G28">
            <v>142909.06902320709</v>
          </cell>
          <cell r="H28">
            <v>145864.2491964573</v>
          </cell>
          <cell r="I28">
            <v>151950.81213110249</v>
          </cell>
          <cell r="J28">
            <v>159695.82717449224</v>
          </cell>
          <cell r="K28">
            <v>167615.42587547356</v>
          </cell>
          <cell r="L28">
            <v>166885.77626661118</v>
          </cell>
          <cell r="M28">
            <v>9.0530854121571238</v>
          </cell>
          <cell r="N28">
            <v>6.3231621505096536</v>
          </cell>
        </row>
        <row r="29">
          <cell r="A29" t="str">
            <v xml:space="preserve">      3.1     Processing    of  tea,     rubber    &amp;         coconut  kernel   products</v>
          </cell>
          <cell r="B29">
            <v>16203</v>
          </cell>
          <cell r="C29">
            <v>16771</v>
          </cell>
          <cell r="D29">
            <v>16575</v>
          </cell>
          <cell r="E29">
            <v>17204</v>
          </cell>
          <cell r="F29">
            <v>17928</v>
          </cell>
          <cell r="G29">
            <v>16735.548023207106</v>
          </cell>
          <cell r="H29">
            <v>16578.983291457327</v>
          </cell>
          <cell r="I29">
            <v>16555.345586272513</v>
          </cell>
          <cell r="J29">
            <v>16759.425633930619</v>
          </cell>
          <cell r="K29">
            <v>17161.651849144953</v>
          </cell>
          <cell r="L29">
            <v>16729.346029995813</v>
          </cell>
          <cell r="M29">
            <v>3.5055236684564672</v>
          </cell>
          <cell r="N29">
            <v>-1.1686840379226071</v>
          </cell>
        </row>
        <row r="30">
          <cell r="A30" t="str">
            <v xml:space="preserve">       3.2  Factory industry</v>
          </cell>
          <cell r="B30">
            <v>87771</v>
          </cell>
          <cell r="C30">
            <v>96795</v>
          </cell>
          <cell r="D30">
            <v>104151</v>
          </cell>
          <cell r="E30">
            <v>108839</v>
          </cell>
          <cell r="F30">
            <v>120157</v>
          </cell>
          <cell r="G30">
            <v>115525.24099999999</v>
          </cell>
          <cell r="H30">
            <v>118413.37202499999</v>
          </cell>
          <cell r="I30">
            <v>123860.38713814999</v>
          </cell>
          <cell r="J30">
            <v>131465.4149084324</v>
          </cell>
          <cell r="K30">
            <v>138696.01272839616</v>
          </cell>
          <cell r="L30">
            <v>138433.08189857932</v>
          </cell>
          <cell r="M30">
            <v>10.281300201661136</v>
          </cell>
          <cell r="N30">
            <v>7.5995660932899334</v>
          </cell>
        </row>
        <row r="31">
          <cell r="A31" t="str">
            <v xml:space="preserve">       3.3  Small industry</v>
          </cell>
          <cell r="B31">
            <v>8750</v>
          </cell>
          <cell r="C31">
            <v>9363</v>
          </cell>
          <cell r="D31">
            <v>9976</v>
          </cell>
          <cell r="E31">
            <v>10455</v>
          </cell>
          <cell r="F31">
            <v>11030</v>
          </cell>
          <cell r="G31">
            <v>10648.279999999999</v>
          </cell>
          <cell r="H31">
            <v>10871.893879999998</v>
          </cell>
          <cell r="I31">
            <v>11535.079406679997</v>
          </cell>
          <cell r="J31">
            <v>11470.986632129207</v>
          </cell>
          <cell r="K31">
            <v>11757.761297932435</v>
          </cell>
          <cell r="L31">
            <v>11723.348338036049</v>
          </cell>
          <cell r="M31">
            <v>7.0057142857142818</v>
          </cell>
          <cell r="N31">
            <v>6.5470468866816178</v>
          </cell>
        </row>
        <row r="32">
          <cell r="A32" t="str">
            <v>4.  Construction</v>
          </cell>
          <cell r="B32">
            <v>48234</v>
          </cell>
          <cell r="C32">
            <v>50842</v>
          </cell>
          <cell r="D32">
            <v>54461</v>
          </cell>
          <cell r="E32">
            <v>57075</v>
          </cell>
          <cell r="F32">
            <v>59815</v>
          </cell>
          <cell r="G32">
            <v>61292.015200000002</v>
          </cell>
          <cell r="H32">
            <v>60795.953106000001</v>
          </cell>
          <cell r="I32">
            <v>64115.412145587601</v>
          </cell>
          <cell r="J32">
            <v>68332.44870623466</v>
          </cell>
          <cell r="K32">
            <v>72774.057872139907</v>
          </cell>
          <cell r="L32">
            <v>75165.693576858132</v>
          </cell>
          <cell r="M32">
            <v>5.4069743334577369</v>
          </cell>
          <cell r="N32">
            <v>7.11813067935958</v>
          </cell>
        </row>
        <row r="33">
          <cell r="A33" t="str">
            <v>5.  Electricity,gas,water and Sanitary Services</v>
          </cell>
          <cell r="B33">
            <v>9170</v>
          </cell>
          <cell r="C33">
            <v>9918</v>
          </cell>
          <cell r="D33">
            <v>10921</v>
          </cell>
          <cell r="E33">
            <v>11958</v>
          </cell>
          <cell r="F33">
            <v>12496</v>
          </cell>
          <cell r="G33">
            <v>12130.396431046767</v>
          </cell>
          <cell r="H33">
            <v>12044.147893426547</v>
          </cell>
          <cell r="I33">
            <v>14650.949989987805</v>
          </cell>
          <cell r="J33">
            <v>14281.51431173671</v>
          </cell>
          <cell r="K33">
            <v>14728.974884206178</v>
          </cell>
          <cell r="L33">
            <v>14688.031855582703</v>
          </cell>
          <cell r="M33">
            <v>8.1570338058887693</v>
          </cell>
          <cell r="N33">
            <v>10.112925993143772</v>
          </cell>
        </row>
        <row r="34">
          <cell r="A34" t="str">
            <v xml:space="preserve">       5.1  Electricity</v>
          </cell>
          <cell r="B34">
            <v>7973</v>
          </cell>
          <cell r="C34">
            <v>8648</v>
          </cell>
          <cell r="D34">
            <v>9498</v>
          </cell>
          <cell r="E34">
            <v>10340</v>
          </cell>
          <cell r="F34">
            <v>10805</v>
          </cell>
          <cell r="G34">
            <v>10403.278999999999</v>
          </cell>
          <cell r="H34">
            <v>10251.4</v>
          </cell>
          <cell r="I34">
            <v>12834</v>
          </cell>
          <cell r="J34">
            <v>12380</v>
          </cell>
          <cell r="K34">
            <v>12751.4</v>
          </cell>
          <cell r="L34">
            <v>12714.259999999998</v>
          </cell>
          <cell r="M34">
            <v>8.4660729963627279</v>
          </cell>
          <cell r="N34">
            <v>9.8288621646623433</v>
          </cell>
        </row>
        <row r="35">
          <cell r="A35" t="str">
            <v xml:space="preserve">       5.2  Water and gas</v>
          </cell>
          <cell r="B35">
            <v>1197</v>
          </cell>
          <cell r="C35">
            <v>1270</v>
          </cell>
          <cell r="D35">
            <v>1423</v>
          </cell>
          <cell r="E35">
            <v>1618</v>
          </cell>
          <cell r="F35">
            <v>1691</v>
          </cell>
          <cell r="G35">
            <v>1727.1174310467691</v>
          </cell>
          <cell r="H35">
            <v>1792.7478934265464</v>
          </cell>
          <cell r="I35">
            <v>1816.9499899878049</v>
          </cell>
          <cell r="J35">
            <v>1901.5143117367093</v>
          </cell>
          <cell r="K35">
            <v>1977.5748842061778</v>
          </cell>
          <cell r="L35">
            <v>1973.7718555827043</v>
          </cell>
          <cell r="M35">
            <v>6.0985797827903143</v>
          </cell>
          <cell r="N35">
            <v>12.047244094488185</v>
          </cell>
        </row>
        <row r="36">
          <cell r="A36" t="str">
            <v>Services</v>
          </cell>
          <cell r="B36">
            <v>355772</v>
          </cell>
          <cell r="C36">
            <v>380861</v>
          </cell>
          <cell r="D36">
            <v>400231</v>
          </cell>
          <cell r="E36">
            <v>416333</v>
          </cell>
          <cell r="F36">
            <v>445371</v>
          </cell>
          <cell r="G36">
            <v>443067.32714357489</v>
          </cell>
          <cell r="H36">
            <v>470062.82153840724</v>
          </cell>
          <cell r="I36">
            <v>507191.23996037757</v>
          </cell>
          <cell r="J36">
            <v>545486.29175361502</v>
          </cell>
          <cell r="K36">
            <v>584687.93015227269</v>
          </cell>
          <cell r="L36">
            <v>582708.80177642743</v>
          </cell>
          <cell r="M36">
            <v>7.0519883520906657</v>
          </cell>
          <cell r="N36">
            <v>5.0858449670614814</v>
          </cell>
        </row>
        <row r="37">
          <cell r="A37" t="str">
            <v>6.  Transport, storage and communication</v>
          </cell>
          <cell r="B37">
            <v>73785</v>
          </cell>
          <cell r="C37">
            <v>80268</v>
          </cell>
          <cell r="D37">
            <v>86442</v>
          </cell>
          <cell r="E37">
            <v>93444</v>
          </cell>
          <cell r="F37">
            <v>100706</v>
          </cell>
          <cell r="G37">
            <v>104510.30366362155</v>
          </cell>
          <cell r="H37">
            <v>112472.03681470887</v>
          </cell>
          <cell r="I37">
            <v>124415.07602679323</v>
          </cell>
          <cell r="J37">
            <v>141465.75574454141</v>
          </cell>
          <cell r="K37">
            <v>159223.94041593606</v>
          </cell>
          <cell r="L37">
            <v>156272.47889139567</v>
          </cell>
          <cell r="M37">
            <v>8.7863386867249371</v>
          </cell>
          <cell r="N37">
            <v>7.6917326954701659</v>
          </cell>
        </row>
        <row r="38">
          <cell r="A38" t="str">
            <v xml:space="preserve">      6.1  Port services</v>
          </cell>
          <cell r="B38">
            <v>5347</v>
          </cell>
          <cell r="C38">
            <v>6247</v>
          </cell>
          <cell r="D38">
            <v>6402</v>
          </cell>
          <cell r="E38">
            <v>6478</v>
          </cell>
          <cell r="F38">
            <v>6504</v>
          </cell>
          <cell r="G38">
            <v>6506.0442828323467</v>
          </cell>
          <cell r="H38">
            <v>6664.1411589051722</v>
          </cell>
          <cell r="I38">
            <v>7383.8684040669314</v>
          </cell>
          <cell r="J38">
            <v>8371.3939094040252</v>
          </cell>
          <cell r="K38">
            <v>9041.1054221563481</v>
          </cell>
          <cell r="L38">
            <v>9375.9611785325087</v>
          </cell>
          <cell r="M38">
            <v>16.831868337385458</v>
          </cell>
          <cell r="N38">
            <v>2.4811909716663916</v>
          </cell>
        </row>
        <row r="39">
          <cell r="A39" t="str">
            <v xml:space="preserve">      6.2  Telecommunications</v>
          </cell>
          <cell r="B39">
            <v>6558</v>
          </cell>
          <cell r="C39">
            <v>8630</v>
          </cell>
          <cell r="D39">
            <v>12584</v>
          </cell>
          <cell r="E39">
            <v>17520</v>
          </cell>
          <cell r="F39">
            <v>21911</v>
          </cell>
          <cell r="G39">
            <v>26981.205400000003</v>
          </cell>
          <cell r="H39">
            <v>32199.370524360005</v>
          </cell>
          <cell r="I39">
            <v>40088.216302828208</v>
          </cell>
          <cell r="J39">
            <v>52894.342529414942</v>
          </cell>
          <cell r="K39">
            <v>67175.815012356979</v>
          </cell>
          <cell r="L39">
            <v>64531.097885886229</v>
          </cell>
          <cell r="M39">
            <v>31.594998475144862</v>
          </cell>
          <cell r="N39">
            <v>45.816917728852836</v>
          </cell>
        </row>
        <row r="40">
          <cell r="A40" t="str">
            <v xml:space="preserve">      6.3  Transport</v>
          </cell>
          <cell r="B40">
            <v>61880</v>
          </cell>
          <cell r="C40">
            <v>65391</v>
          </cell>
          <cell r="D40">
            <v>67456</v>
          </cell>
          <cell r="E40">
            <v>69446</v>
          </cell>
          <cell r="F40">
            <v>72291</v>
          </cell>
          <cell r="G40">
            <v>71023.053980789206</v>
          </cell>
          <cell r="H40">
            <v>73608.525131443705</v>
          </cell>
          <cell r="I40">
            <v>76942.991319898094</v>
          </cell>
          <cell r="J40">
            <v>80200.019305722439</v>
          </cell>
          <cell r="K40">
            <v>83007.019981422724</v>
          </cell>
          <cell r="L40">
            <v>82365.41982697694</v>
          </cell>
          <cell r="M40">
            <v>5.673884938590823</v>
          </cell>
          <cell r="N40">
            <v>3.1579269318407821</v>
          </cell>
        </row>
        <row r="41">
          <cell r="A41" t="str">
            <v>7.  Wholesale and retail trade</v>
          </cell>
          <cell r="B41">
            <v>155317</v>
          </cell>
          <cell r="C41">
            <v>165132</v>
          </cell>
          <cell r="D41">
            <v>172486</v>
          </cell>
          <cell r="E41">
            <v>174160</v>
          </cell>
          <cell r="F41">
            <v>189366</v>
          </cell>
          <cell r="G41">
            <v>176762.41087995336</v>
          </cell>
          <cell r="H41">
            <v>186637.44167489832</v>
          </cell>
          <cell r="I41">
            <v>200353.92675360152</v>
          </cell>
          <cell r="J41">
            <v>211793.83962153093</v>
          </cell>
          <cell r="K41">
            <v>223166.90797313914</v>
          </cell>
          <cell r="L41">
            <v>227894.15393230307</v>
          </cell>
          <cell r="M41">
            <v>6.3193340072239312</v>
          </cell>
          <cell r="N41">
            <v>4.4534069713925817</v>
          </cell>
        </row>
        <row r="42">
          <cell r="A42" t="str">
            <v xml:space="preserve">      7.1  Imports</v>
          </cell>
          <cell r="B42">
            <v>64629</v>
          </cell>
          <cell r="C42">
            <v>70833</v>
          </cell>
          <cell r="D42">
            <v>76609</v>
          </cell>
          <cell r="E42">
            <v>75536</v>
          </cell>
          <cell r="F42">
            <v>85280</v>
          </cell>
          <cell r="G42">
            <v>76154.975605636137</v>
          </cell>
          <cell r="H42">
            <v>82530.11497283823</v>
          </cell>
          <cell r="I42">
            <v>91773.487849796118</v>
          </cell>
          <cell r="J42">
            <v>100052.2932267978</v>
          </cell>
          <cell r="K42">
            <v>107156.00604590045</v>
          </cell>
          <cell r="L42">
            <v>112058.56841401356</v>
          </cell>
          <cell r="M42">
            <v>9.599405839483822</v>
          </cell>
          <cell r="N42">
            <v>8.1543913147826608</v>
          </cell>
        </row>
        <row r="43">
          <cell r="A43" t="str">
            <v xml:space="preserve">      7.2  Exports</v>
          </cell>
          <cell r="B43">
            <v>16365</v>
          </cell>
          <cell r="C43">
            <v>18323</v>
          </cell>
          <cell r="D43">
            <v>18346</v>
          </cell>
          <cell r="E43">
            <v>19465</v>
          </cell>
          <cell r="F43">
            <v>23027</v>
          </cell>
          <cell r="G43">
            <v>21184.65263265929</v>
          </cell>
          <cell r="H43">
            <v>21608.345685312477</v>
          </cell>
          <cell r="I43">
            <v>22364.637784298411</v>
          </cell>
          <cell r="J43">
            <v>24083.341920149578</v>
          </cell>
          <cell r="K43">
            <v>25985.925931841393</v>
          </cell>
          <cell r="L43">
            <v>25985.925931841393</v>
          </cell>
          <cell r="M43">
            <v>11.964558509013145</v>
          </cell>
          <cell r="N43">
            <v>0.12552529607596785</v>
          </cell>
        </row>
        <row r="44">
          <cell r="A44" t="str">
            <v xml:space="preserve">      7.3  Domestic</v>
          </cell>
          <cell r="B44">
            <v>74323</v>
          </cell>
          <cell r="C44">
            <v>75976</v>
          </cell>
          <cell r="D44">
            <v>77531</v>
          </cell>
          <cell r="E44">
            <v>79159</v>
          </cell>
          <cell r="F44">
            <v>81059</v>
          </cell>
          <cell r="G44">
            <v>79422.782641657948</v>
          </cell>
          <cell r="H44">
            <v>82498.98101674761</v>
          </cell>
          <cell r="I44">
            <v>86215.801119507014</v>
          </cell>
          <cell r="J44">
            <v>87658.204474583559</v>
          </cell>
          <cell r="K44">
            <v>90024.975995397312</v>
          </cell>
          <cell r="L44">
            <v>89849.659586448135</v>
          </cell>
          <cell r="M44">
            <v>2.2240759926267728</v>
          </cell>
          <cell r="N44">
            <v>2.0466989575655514</v>
          </cell>
        </row>
        <row r="45">
          <cell r="A45" t="str">
            <v>8.  Banking, insurance and real estate</v>
          </cell>
          <cell r="B45">
            <v>49675</v>
          </cell>
          <cell r="C45">
            <v>54767</v>
          </cell>
          <cell r="D45">
            <v>58247</v>
          </cell>
          <cell r="E45">
            <v>60926</v>
          </cell>
          <cell r="F45">
            <v>64810</v>
          </cell>
          <cell r="G45">
            <v>69948.628599999996</v>
          </cell>
          <cell r="H45">
            <v>77695.364788800012</v>
          </cell>
          <cell r="I45">
            <v>85931.073456412822</v>
          </cell>
          <cell r="J45">
            <v>91613.112922252796</v>
          </cell>
          <cell r="K45">
            <v>97830.440826810489</v>
          </cell>
          <cell r="L45">
            <v>96584.948568365449</v>
          </cell>
          <cell r="M45">
            <v>10.250629089079011</v>
          </cell>
          <cell r="N45">
            <v>6.35419139262694</v>
          </cell>
        </row>
        <row r="46">
          <cell r="A46" t="str">
            <v xml:space="preserve">       8.1   Banking</v>
          </cell>
          <cell r="B46">
            <v>17019.744875008037</v>
          </cell>
          <cell r="C46">
            <v>18738.605745427245</v>
          </cell>
          <cell r="D46">
            <v>20522.581235352282</v>
          </cell>
          <cell r="E46">
            <v>22272.01015664763</v>
          </cell>
          <cell r="F46">
            <v>23926.168256148638</v>
          </cell>
          <cell r="G46">
            <v>28095.61422588108</v>
          </cell>
          <cell r="H46">
            <v>33072.794222509598</v>
          </cell>
          <cell r="I46">
            <v>38121.316696619753</v>
          </cell>
          <cell r="J46">
            <v>39118</v>
          </cell>
          <cell r="K46">
            <v>41660.67</v>
          </cell>
          <cell r="L46">
            <v>41465.08</v>
          </cell>
          <cell r="M46">
            <v>10.099216427992408</v>
          </cell>
          <cell r="N46">
            <v>9.5203213844251788</v>
          </cell>
        </row>
        <row r="47">
          <cell r="A47" t="str">
            <v xml:space="preserve">       8.2   Insurance, real estate and other financial services</v>
          </cell>
          <cell r="B47">
            <v>32655.255124991963</v>
          </cell>
          <cell r="C47">
            <v>36028.394254572762</v>
          </cell>
          <cell r="D47">
            <v>37724.418764647722</v>
          </cell>
          <cell r="E47">
            <v>38653.98984335237</v>
          </cell>
          <cell r="F47">
            <v>40883.831743851362</v>
          </cell>
          <cell r="G47">
            <v>41853.014374118924</v>
          </cell>
          <cell r="H47">
            <v>44622.570566290415</v>
          </cell>
          <cell r="I47">
            <v>47809.756759793068</v>
          </cell>
          <cell r="J47">
            <v>52495.112922252796</v>
          </cell>
          <cell r="K47">
            <v>56169.770826810498</v>
          </cell>
          <cell r="L47">
            <v>55119.86856836544</v>
          </cell>
          <cell r="M47">
            <v>10.329544560805592</v>
          </cell>
          <cell r="N47">
            <v>4.7074662781000809</v>
          </cell>
        </row>
        <row r="48">
          <cell r="A48" t="str">
            <v>9.  Ownership of dwellings</v>
          </cell>
          <cell r="B48">
            <v>14232</v>
          </cell>
          <cell r="C48">
            <v>14416</v>
          </cell>
          <cell r="D48">
            <v>14592</v>
          </cell>
          <cell r="E48">
            <v>14767</v>
          </cell>
          <cell r="F48">
            <v>15018</v>
          </cell>
          <cell r="G48">
            <v>15228.252</v>
          </cell>
          <cell r="H48">
            <v>15456.67578</v>
          </cell>
          <cell r="I48">
            <v>15657.612565139998</v>
          </cell>
          <cell r="J48">
            <v>15845.503915921678</v>
          </cell>
          <cell r="K48">
            <v>16067.340970744581</v>
          </cell>
          <cell r="L48">
            <v>16051.495466828657</v>
          </cell>
          <cell r="M48">
            <v>1.2928611579539062</v>
          </cell>
          <cell r="N48">
            <v>1.2208657047724669</v>
          </cell>
        </row>
        <row r="49">
          <cell r="A49" t="str">
            <v>10. Public admninstration and defence</v>
          </cell>
          <cell r="B49">
            <v>35215</v>
          </cell>
          <cell r="C49">
            <v>37055</v>
          </cell>
          <cell r="D49">
            <v>38170</v>
          </cell>
          <cell r="E49">
            <v>39773</v>
          </cell>
          <cell r="F49">
            <v>41443</v>
          </cell>
          <cell r="G49">
            <v>41857.154999999999</v>
          </cell>
          <cell r="H49">
            <v>41869.112479999996</v>
          </cell>
          <cell r="I49">
            <v>42125.281462759995</v>
          </cell>
          <cell r="J49">
            <v>42987.104989012958</v>
          </cell>
          <cell r="K49">
            <v>44276.718138683347</v>
          </cell>
          <cell r="L49">
            <v>44276.718138683347</v>
          </cell>
          <cell r="M49">
            <v>5.2250461451086139</v>
          </cell>
          <cell r="N49">
            <v>3.0090406153015836</v>
          </cell>
        </row>
        <row r="50">
          <cell r="A50" t="str">
            <v>11. Services (n.e.s.)</v>
          </cell>
          <cell r="B50">
            <v>27548</v>
          </cell>
          <cell r="C50">
            <v>29223</v>
          </cell>
          <cell r="D50">
            <v>30294</v>
          </cell>
          <cell r="E50">
            <v>33263</v>
          </cell>
          <cell r="F50">
            <v>34028</v>
          </cell>
          <cell r="G50">
            <v>34760.577000000005</v>
          </cell>
          <cell r="H50">
            <v>35932.19</v>
          </cell>
          <cell r="I50">
            <v>38708.269695670002</v>
          </cell>
          <cell r="J50">
            <v>41780.9745603552</v>
          </cell>
          <cell r="K50">
            <v>44122.581826959111</v>
          </cell>
          <cell r="L50">
            <v>41629.006778851261</v>
          </cell>
          <cell r="M50">
            <v>6.0802962102511904</v>
          </cell>
          <cell r="N50">
            <v>3.6649214659685958</v>
          </cell>
        </row>
        <row r="51">
          <cell r="A51" t="str">
            <v xml:space="preserve">       11.1  Hotels and restaurants</v>
          </cell>
          <cell r="B51">
            <v>4434.4548950270655</v>
          </cell>
          <cell r="C51">
            <v>5015.915540470116</v>
          </cell>
          <cell r="D51">
            <v>5124.5003515917215</v>
          </cell>
          <cell r="E51">
            <v>5780.4899290464782</v>
          </cell>
          <cell r="F51">
            <v>5866.5147730310373</v>
          </cell>
          <cell r="G51">
            <v>4970.4647001409112</v>
          </cell>
          <cell r="H51">
            <v>4867.6332146247078</v>
          </cell>
          <cell r="I51">
            <v>6152.9065924349024</v>
          </cell>
          <cell r="J51">
            <v>7130.2162691927169</v>
          </cell>
          <cell r="K51">
            <v>7843.2378961119894</v>
          </cell>
          <cell r="L51">
            <v>5418.9643645864653</v>
          </cell>
          <cell r="M51">
            <v>13.112336447375261</v>
          </cell>
          <cell r="N51">
            <v>2.1648054128006411</v>
          </cell>
        </row>
        <row r="52">
          <cell r="A52" t="str">
            <v xml:space="preserve">       11.2  Other</v>
          </cell>
          <cell r="B52">
            <v>23113.545104972938</v>
          </cell>
          <cell r="C52">
            <v>24207.084459529884</v>
          </cell>
          <cell r="D52">
            <v>25169.499648408277</v>
          </cell>
          <cell r="E52">
            <v>27482.510070953522</v>
          </cell>
          <cell r="F52">
            <v>28161.485226968965</v>
          </cell>
          <cell r="G52">
            <v>29790.112299859087</v>
          </cell>
          <cell r="H52">
            <v>31064.556785375295</v>
          </cell>
          <cell r="I52">
            <v>32555.3631032351</v>
          </cell>
          <cell r="J52">
            <v>34650.758291162485</v>
          </cell>
          <cell r="K52">
            <v>36279.343930847121</v>
          </cell>
          <cell r="L52">
            <v>36210.042414264797</v>
          </cell>
          <cell r="M52">
            <v>4.7311623967267069</v>
          </cell>
          <cell r="N52">
            <v>3.9757583796899976</v>
          </cell>
        </row>
        <row r="53">
          <cell r="A53" t="str">
            <v>12. Gross domestic product</v>
          </cell>
          <cell r="B53">
            <v>695934</v>
          </cell>
          <cell r="C53">
            <v>739763</v>
          </cell>
          <cell r="D53">
            <v>774796</v>
          </cell>
          <cell r="E53">
            <v>808340</v>
          </cell>
          <cell r="F53">
            <v>857035</v>
          </cell>
          <cell r="G53">
            <v>843794.4967232846</v>
          </cell>
          <cell r="H53">
            <v>877248.16061359306</v>
          </cell>
          <cell r="I53">
            <v>930057.34989934543</v>
          </cell>
          <cell r="J53">
            <v>979924.69033860113</v>
          </cell>
          <cell r="K53">
            <v>1038208.5349584407</v>
          </cell>
          <cell r="L53">
            <v>1030848.9714726566</v>
          </cell>
          <cell r="M53">
            <v>6.2978673264993512</v>
          </cell>
          <cell r="N53">
            <v>4.7357058949961006</v>
          </cell>
        </row>
        <row r="54">
          <cell r="A54" t="str">
            <v>13. Net factor income from abroad</v>
          </cell>
          <cell r="B54">
            <v>-11258</v>
          </cell>
          <cell r="C54">
            <v>-8816</v>
          </cell>
          <cell r="D54">
            <v>-9888</v>
          </cell>
          <cell r="E54">
            <v>-14000</v>
          </cell>
          <cell r="F54">
            <v>-16835.242000000009</v>
          </cell>
          <cell r="G54">
            <v>-14738.850900000005</v>
          </cell>
          <cell r="H54">
            <v>-13966.729000000007</v>
          </cell>
          <cell r="I54">
            <v>-9468.2490838771773</v>
          </cell>
          <cell r="J54">
            <v>-11299.735477814022</v>
          </cell>
          <cell r="K54">
            <v>-13485.88000000001</v>
          </cell>
          <cell r="M54">
            <v>21.691241783620534</v>
          </cell>
          <cell r="N54">
            <v>-12.159709618874773</v>
          </cell>
        </row>
        <row r="55">
          <cell r="A55" t="str">
            <v>14. Gross national product</v>
          </cell>
          <cell r="B55">
            <v>684676</v>
          </cell>
          <cell r="C55">
            <v>730947</v>
          </cell>
          <cell r="D55">
            <v>764908</v>
          </cell>
          <cell r="E55">
            <v>794340</v>
          </cell>
          <cell r="F55">
            <v>840199.75800000003</v>
          </cell>
          <cell r="G55">
            <v>829055.64582328452</v>
          </cell>
          <cell r="H55">
            <v>863281.43161359301</v>
          </cell>
          <cell r="I55">
            <v>920589.10081546823</v>
          </cell>
          <cell r="J55">
            <v>968624.95486078714</v>
          </cell>
          <cell r="M55">
            <v>6.7580870367881962</v>
          </cell>
          <cell r="N55">
            <v>4.6461644961946602</v>
          </cell>
        </row>
        <row r="57">
          <cell r="A57" t="str">
            <v xml:space="preserve">  (a)  Revised                      </v>
          </cell>
        </row>
        <row r="58">
          <cell r="A58" t="str">
            <v xml:space="preserve">  (b)  Provisional                             </v>
          </cell>
        </row>
      </sheetData>
      <sheetData sheetId="1">
        <row r="2">
          <cell r="A2" t="str">
            <v xml:space="preserve">       GrossDdomestic Product at Current Factor Cost Prices - Annual Estimates</v>
          </cell>
        </row>
        <row r="3">
          <cell r="J3" t="str">
            <v>(Rs.Mn)</v>
          </cell>
        </row>
        <row r="4">
          <cell r="A4" t="str">
            <v xml:space="preserve">                        SECTOR</v>
          </cell>
          <cell r="B4">
            <v>1996</v>
          </cell>
          <cell r="C4">
            <v>1997</v>
          </cell>
          <cell r="D4">
            <v>1998</v>
          </cell>
          <cell r="E4">
            <v>1999</v>
          </cell>
          <cell r="F4">
            <v>2000</v>
          </cell>
          <cell r="G4">
            <v>2001</v>
          </cell>
          <cell r="H4" t="str">
            <v>2002(a)</v>
          </cell>
          <cell r="I4" t="str">
            <v>2003(a)</v>
          </cell>
          <cell r="J4" t="str">
            <v>2004(b)</v>
          </cell>
          <cell r="K4" t="str">
            <v>2005(b)</v>
          </cell>
        </row>
        <row r="5">
          <cell r="L5" t="str">
            <v>97/96</v>
          </cell>
          <cell r="M5" t="str">
            <v>98/97</v>
          </cell>
          <cell r="N5" t="str">
            <v>99/98</v>
          </cell>
          <cell r="O5" t="str">
            <v>00/99</v>
          </cell>
          <cell r="P5" t="str">
            <v>01/00</v>
          </cell>
        </row>
        <row r="7">
          <cell r="A7" t="str">
            <v>Agriculture</v>
          </cell>
          <cell r="B7">
            <v>156108</v>
          </cell>
          <cell r="C7">
            <v>175774</v>
          </cell>
          <cell r="D7">
            <v>192665</v>
          </cell>
          <cell r="E7">
            <v>205599</v>
          </cell>
          <cell r="F7">
            <v>223926</v>
          </cell>
          <cell r="G7">
            <v>249790.10553291213</v>
          </cell>
          <cell r="H7">
            <v>287840.48660951667</v>
          </cell>
          <cell r="I7">
            <v>297342.0929316745</v>
          </cell>
          <cell r="J7">
            <v>320200.73952637013</v>
          </cell>
          <cell r="K7">
            <v>346622.308408788</v>
          </cell>
          <cell r="L7">
            <v>12.597688779562866</v>
          </cell>
          <cell r="M7">
            <v>9.6094985606517405</v>
          </cell>
          <cell r="N7">
            <v>6.7132068616510443</v>
          </cell>
          <cell r="O7">
            <v>8.9139538616432858</v>
          </cell>
          <cell r="P7">
            <v>11.550291405603685</v>
          </cell>
        </row>
        <row r="8">
          <cell r="A8" t="str">
            <v>1.  Agriculture, forestry &amp; fishing</v>
          </cell>
          <cell r="B8">
            <v>156108</v>
          </cell>
          <cell r="C8">
            <v>175774</v>
          </cell>
          <cell r="D8">
            <v>192665</v>
          </cell>
          <cell r="E8">
            <v>205599</v>
          </cell>
          <cell r="F8">
            <v>223926</v>
          </cell>
          <cell r="G8">
            <v>249790.10553291213</v>
          </cell>
          <cell r="H8">
            <v>287840.48660951667</v>
          </cell>
          <cell r="I8">
            <v>297342.0929316745</v>
          </cell>
          <cell r="J8">
            <v>320200.73952637013</v>
          </cell>
          <cell r="K8">
            <v>346622.308408788</v>
          </cell>
          <cell r="L8">
            <v>12.597688779562866</v>
          </cell>
          <cell r="M8">
            <v>9.6094985606517405</v>
          </cell>
          <cell r="N8">
            <v>6.7132068616510443</v>
          </cell>
          <cell r="O8">
            <v>8.9139538616432858</v>
          </cell>
          <cell r="P8">
            <v>11.550291405603685</v>
          </cell>
        </row>
        <row r="9">
          <cell r="A9" t="str">
            <v xml:space="preserve">          1.1  Agriculture</v>
          </cell>
          <cell r="B9">
            <v>122594</v>
          </cell>
          <cell r="C9">
            <v>138999</v>
          </cell>
          <cell r="D9">
            <v>153335</v>
          </cell>
          <cell r="E9">
            <v>163481</v>
          </cell>
          <cell r="F9">
            <v>177396</v>
          </cell>
          <cell r="G9">
            <v>199584.47759856304</v>
          </cell>
          <cell r="H9">
            <v>232852.79121496974</v>
          </cell>
          <cell r="I9">
            <v>238240.2341172235</v>
          </cell>
          <cell r="J9">
            <v>257411.47675463252</v>
          </cell>
          <cell r="K9">
            <v>281991.29065903078</v>
          </cell>
          <cell r="L9">
            <v>13.381568429123769</v>
          </cell>
          <cell r="M9">
            <v>10.313743264340026</v>
          </cell>
          <cell r="N9">
            <v>6.6168845990804526</v>
          </cell>
          <cell r="O9">
            <v>8.5116924902588043</v>
          </cell>
          <cell r="P9">
            <v>12.507879320031478</v>
          </cell>
        </row>
        <row r="10">
          <cell r="A10" t="str">
            <v xml:space="preserve">                             Tea</v>
          </cell>
          <cell r="B10">
            <v>10332</v>
          </cell>
          <cell r="C10">
            <v>12685</v>
          </cell>
          <cell r="D10">
            <v>14448</v>
          </cell>
          <cell r="E10">
            <v>12295</v>
          </cell>
          <cell r="F10">
            <v>15551</v>
          </cell>
          <cell r="G10">
            <v>15883.685653200002</v>
          </cell>
          <cell r="H10">
            <v>17314.78301688284</v>
          </cell>
          <cell r="I10">
            <v>16886.714181164683</v>
          </cell>
          <cell r="J10">
            <v>20820.374961578262</v>
          </cell>
          <cell r="K10">
            <v>23785.196356107008</v>
          </cell>
          <cell r="L10">
            <v>22.773906310491675</v>
          </cell>
          <cell r="M10">
            <v>13.898305084745765</v>
          </cell>
          <cell r="N10">
            <v>-14.901716500553707</v>
          </cell>
          <cell r="O10">
            <v>26.482309882065881</v>
          </cell>
          <cell r="P10">
            <v>2.1393200000000112</v>
          </cell>
        </row>
        <row r="11">
          <cell r="A11" t="str">
            <v xml:space="preserve">                             Rubber</v>
          </cell>
          <cell r="B11">
            <v>4011</v>
          </cell>
          <cell r="C11">
            <v>3132</v>
          </cell>
          <cell r="D11">
            <v>2462</v>
          </cell>
          <cell r="E11">
            <v>2253</v>
          </cell>
          <cell r="F11">
            <v>2506</v>
          </cell>
          <cell r="G11">
            <v>2487.4224205599999</v>
          </cell>
          <cell r="H11">
            <v>3243.6081642443169</v>
          </cell>
          <cell r="I11">
            <v>4925.4496444654169</v>
          </cell>
          <cell r="J11">
            <v>6330.2049141536691</v>
          </cell>
          <cell r="K11">
            <v>8014.0394213185446</v>
          </cell>
          <cell r="L11">
            <v>-21.914734480179511</v>
          </cell>
          <cell r="M11">
            <v>-21.392081736909319</v>
          </cell>
          <cell r="N11">
            <v>-8.4890333062550773</v>
          </cell>
          <cell r="O11">
            <v>11.229471815357295</v>
          </cell>
          <cell r="P11">
            <v>-0.74132400000000986</v>
          </cell>
        </row>
        <row r="12">
          <cell r="A12" t="str">
            <v xml:space="preserve">                             Coconut</v>
          </cell>
          <cell r="B12">
            <v>12838</v>
          </cell>
          <cell r="C12">
            <v>14960</v>
          </cell>
          <cell r="D12">
            <v>15573</v>
          </cell>
          <cell r="E12">
            <v>17675</v>
          </cell>
          <cell r="F12">
            <v>13249</v>
          </cell>
          <cell r="G12">
            <v>13250.111193630002</v>
          </cell>
          <cell r="H12">
            <v>20182.899562908166</v>
          </cell>
          <cell r="I12">
            <v>19269.071660338323</v>
          </cell>
          <cell r="J12">
            <v>19062.06575491737</v>
          </cell>
          <cell r="K12">
            <v>20989.240602739515</v>
          </cell>
          <cell r="L12">
            <v>16.529054369839535</v>
          </cell>
          <cell r="M12">
            <v>4.0975935828877041</v>
          </cell>
          <cell r="N12">
            <v>13.497720413536252</v>
          </cell>
          <cell r="O12">
            <v>-25.041018387553038</v>
          </cell>
          <cell r="P12">
            <v>8.3870000000096923E-3</v>
          </cell>
        </row>
        <row r="13">
          <cell r="A13" t="str">
            <v xml:space="preserve">                             Paddy</v>
          </cell>
          <cell r="B13">
            <v>19892</v>
          </cell>
          <cell r="C13">
            <v>24469</v>
          </cell>
          <cell r="D13">
            <v>26842</v>
          </cell>
          <cell r="E13">
            <v>30197</v>
          </cell>
          <cell r="F13">
            <v>32063</v>
          </cell>
          <cell r="G13">
            <v>34731.414318299998</v>
          </cell>
          <cell r="H13">
            <v>41767.463871853608</v>
          </cell>
          <cell r="I13">
            <v>40961.06505607711</v>
          </cell>
          <cell r="J13">
            <v>45082.43810146254</v>
          </cell>
          <cell r="K13">
            <v>53210.801691156244</v>
          </cell>
          <cell r="L13">
            <v>23.009249949728527</v>
          </cell>
          <cell r="M13">
            <v>9.6979852057705642</v>
          </cell>
          <cell r="N13">
            <v>12.499068623798525</v>
          </cell>
          <cell r="O13">
            <v>6.1794217968672349</v>
          </cell>
          <cell r="P13">
            <v>8.3224100000000014</v>
          </cell>
        </row>
        <row r="14">
          <cell r="A14" t="str">
            <v xml:space="preserve">                            Other</v>
          </cell>
          <cell r="B14">
            <v>75521</v>
          </cell>
          <cell r="C14">
            <v>83753</v>
          </cell>
          <cell r="D14">
            <v>94010</v>
          </cell>
          <cell r="E14">
            <v>101061</v>
          </cell>
          <cell r="F14">
            <v>114027</v>
          </cell>
          <cell r="G14">
            <v>133231.84401287304</v>
          </cell>
          <cell r="H14">
            <v>150344.03659908081</v>
          </cell>
          <cell r="I14">
            <v>156197.93357517797</v>
          </cell>
          <cell r="J14">
            <v>166116.39302252067</v>
          </cell>
          <cell r="K14">
            <v>175992.0125877095</v>
          </cell>
          <cell r="L14">
            <v>10.900279392486855</v>
          </cell>
          <cell r="M14">
            <v>12.246725490430199</v>
          </cell>
          <cell r="N14">
            <v>7.5002659291564688</v>
          </cell>
          <cell r="O14">
            <v>12.829875025974413</v>
          </cell>
          <cell r="P14">
            <v>16.842365415974324</v>
          </cell>
        </row>
        <row r="15">
          <cell r="A15" t="str">
            <v xml:space="preserve">                                          Vegetables</v>
          </cell>
          <cell r="B15">
            <v>31189</v>
          </cell>
          <cell r="C15">
            <v>37135</v>
          </cell>
          <cell r="D15">
            <v>43575</v>
          </cell>
          <cell r="E15">
            <v>55616</v>
          </cell>
          <cell r="F15">
            <v>65637</v>
          </cell>
          <cell r="G15">
            <v>77743.696078620007</v>
          </cell>
          <cell r="H15">
            <v>85645.78466077242</v>
          </cell>
          <cell r="I15">
            <v>93532.419715684679</v>
          </cell>
          <cell r="J15">
            <v>101351.7300039159</v>
          </cell>
          <cell r="L15">
            <v>19.064413735611918</v>
          </cell>
          <cell r="M15">
            <v>17.342130065975493</v>
          </cell>
          <cell r="N15">
            <v>27.632816982214582</v>
          </cell>
          <cell r="O15">
            <v>18.018196202531644</v>
          </cell>
          <cell r="P15">
            <v>18.444926000000006</v>
          </cell>
        </row>
        <row r="16">
          <cell r="A16" t="str">
            <v xml:space="preserve">                                          Subsidiary food crops</v>
          </cell>
          <cell r="B16">
            <v>19712</v>
          </cell>
          <cell r="C16">
            <v>18484</v>
          </cell>
          <cell r="D16">
            <v>20810</v>
          </cell>
          <cell r="E16">
            <v>12833</v>
          </cell>
          <cell r="F16">
            <v>13342</v>
          </cell>
          <cell r="G16">
            <v>14713.003373320002</v>
          </cell>
          <cell r="H16">
            <v>16213.894414929757</v>
          </cell>
          <cell r="I16">
            <v>15725.078734279421</v>
          </cell>
          <cell r="J16">
            <v>16545.927844208807</v>
          </cell>
          <cell r="L16">
            <v>-6.2297077922077948</v>
          </cell>
          <cell r="M16">
            <v>12.583856308158413</v>
          </cell>
          <cell r="N16">
            <v>-38.332532436328691</v>
          </cell>
          <cell r="O16">
            <v>3.9663367879685163</v>
          </cell>
          <cell r="P16">
            <v>10.275846000000023</v>
          </cell>
        </row>
        <row r="17">
          <cell r="A17" t="str">
            <v xml:space="preserve">                                          Minor export crops</v>
          </cell>
          <cell r="B17">
            <v>7137</v>
          </cell>
          <cell r="C17">
            <v>8588</v>
          </cell>
          <cell r="D17">
            <v>10681</v>
          </cell>
          <cell r="E17">
            <v>11382</v>
          </cell>
          <cell r="F17">
            <v>11484</v>
          </cell>
          <cell r="G17">
            <v>10694.132317439999</v>
          </cell>
          <cell r="H17">
            <v>14707.597399645962</v>
          </cell>
          <cell r="I17">
            <v>10313.261448579742</v>
          </cell>
          <cell r="J17">
            <v>11344.587593437718</v>
          </cell>
          <cell r="L17">
            <v>20.330671150343282</v>
          </cell>
          <cell r="M17">
            <v>24.371215649743828</v>
          </cell>
          <cell r="N17">
            <v>6.5630558936429217</v>
          </cell>
          <cell r="O17">
            <v>0.89615181866105065</v>
          </cell>
          <cell r="P17">
            <v>-6.8779840000000148</v>
          </cell>
        </row>
        <row r="18">
          <cell r="A18" t="str">
            <v xml:space="preserve">                                         Sugarcane</v>
          </cell>
          <cell r="B18">
            <v>1260</v>
          </cell>
          <cell r="C18">
            <v>1203</v>
          </cell>
          <cell r="D18">
            <v>1306</v>
          </cell>
          <cell r="E18">
            <v>1530</v>
          </cell>
          <cell r="F18">
            <v>2253</v>
          </cell>
          <cell r="G18">
            <v>2106.1100283122682</v>
          </cell>
          <cell r="H18">
            <v>1476.5976868700077</v>
          </cell>
          <cell r="I18">
            <v>1150.272672029746</v>
          </cell>
          <cell r="J18">
            <v>1396.2009693097057</v>
          </cell>
          <cell r="L18">
            <v>-4.5238095238095184</v>
          </cell>
          <cell r="M18">
            <v>8.5619285120531963</v>
          </cell>
          <cell r="N18">
            <v>17.151607963246551</v>
          </cell>
          <cell r="O18">
            <v>47.254901960784323</v>
          </cell>
          <cell r="P18">
            <v>-6.5197501858735851</v>
          </cell>
        </row>
        <row r="19">
          <cell r="A19" t="str">
            <v xml:space="preserve">                                         Tobacco</v>
          </cell>
          <cell r="B19">
            <v>1496</v>
          </cell>
          <cell r="C19">
            <v>1576</v>
          </cell>
          <cell r="D19">
            <v>1507</v>
          </cell>
          <cell r="E19">
            <v>1700</v>
          </cell>
          <cell r="F19">
            <v>1695</v>
          </cell>
          <cell r="G19">
            <v>1827.9797503499999</v>
          </cell>
          <cell r="H19">
            <v>2035.6321079777986</v>
          </cell>
          <cell r="I19">
            <v>1995.8685589322663</v>
          </cell>
          <cell r="J19">
            <v>2095.6619868788798</v>
          </cell>
          <cell r="L19">
            <v>5.3475935828876997</v>
          </cell>
          <cell r="M19">
            <v>-4.3781725888324852</v>
          </cell>
          <cell r="N19">
            <v>12.806901128069015</v>
          </cell>
          <cell r="O19">
            <v>-0.29411764705882248</v>
          </cell>
          <cell r="P19">
            <v>7.84541299999999</v>
          </cell>
        </row>
        <row r="20">
          <cell r="A20" t="str">
            <v xml:space="preserve">                                         Animal husbandry</v>
          </cell>
          <cell r="B20">
            <v>6065</v>
          </cell>
          <cell r="C20">
            <v>7017</v>
          </cell>
          <cell r="D20">
            <v>7055</v>
          </cell>
          <cell r="E20">
            <v>8300</v>
          </cell>
          <cell r="F20">
            <v>10206</v>
          </cell>
          <cell r="G20">
            <v>13626.737169230768</v>
          </cell>
          <cell r="H20">
            <v>15948.557328077504</v>
          </cell>
          <cell r="I20">
            <v>18387.388877431695</v>
          </cell>
          <cell r="J20">
            <v>19858.379987626231</v>
          </cell>
          <cell r="L20">
            <v>15.696619950535862</v>
          </cell>
          <cell r="M20">
            <v>0.54154196950264577</v>
          </cell>
          <cell r="N20">
            <v>17.647058823529417</v>
          </cell>
          <cell r="O20">
            <v>22.963855421686752</v>
          </cell>
          <cell r="P20">
            <v>33.516923076923064</v>
          </cell>
        </row>
        <row r="21">
          <cell r="A21" t="str">
            <v xml:space="preserve">                                        Other</v>
          </cell>
          <cell r="B21">
            <v>8662</v>
          </cell>
          <cell r="C21">
            <v>9750</v>
          </cell>
          <cell r="D21">
            <v>9076</v>
          </cell>
          <cell r="E21">
            <v>9700</v>
          </cell>
          <cell r="F21">
            <v>9410</v>
          </cell>
          <cell r="G21">
            <v>12520.185295600002</v>
          </cell>
          <cell r="H21">
            <v>14315.973000807326</v>
          </cell>
          <cell r="I21">
            <v>15093.643568240423</v>
          </cell>
          <cell r="J21">
            <v>13523.90463714342</v>
          </cell>
          <cell r="L21">
            <v>12.560609558993296</v>
          </cell>
          <cell r="M21">
            <v>-6.9128205128205167</v>
          </cell>
          <cell r="N21">
            <v>6.8752754517408476</v>
          </cell>
          <cell r="O21">
            <v>-2.989690721649485</v>
          </cell>
          <cell r="P21">
            <v>33.051916000000013</v>
          </cell>
        </row>
        <row r="22">
          <cell r="A22" t="str">
            <v xml:space="preserve">        1.2  Forestry</v>
          </cell>
          <cell r="B22">
            <v>14751</v>
          </cell>
          <cell r="C22">
            <v>15362</v>
          </cell>
          <cell r="D22">
            <v>15669</v>
          </cell>
          <cell r="E22">
            <v>16280</v>
          </cell>
          <cell r="F22">
            <v>17144</v>
          </cell>
          <cell r="G22">
            <v>19061.783274029091</v>
          </cell>
          <cell r="H22">
            <v>20567.01630882734</v>
          </cell>
          <cell r="I22">
            <v>24659.914267823704</v>
          </cell>
          <cell r="J22">
            <v>28977.257563301551</v>
          </cell>
          <cell r="K22">
            <v>35468.163257481101</v>
          </cell>
          <cell r="L22">
            <v>4.1420920615551582</v>
          </cell>
          <cell r="M22">
            <v>1.9984377034240275</v>
          </cell>
          <cell r="N22">
            <v>3.8994192354330215</v>
          </cell>
          <cell r="O22">
            <v>5.3071253071253155</v>
          </cell>
          <cell r="P22">
            <v>11.186323343613447</v>
          </cell>
        </row>
        <row r="23">
          <cell r="A23" t="str">
            <v xml:space="preserve">        1.3  Fishing</v>
          </cell>
          <cell r="B23">
            <v>18763</v>
          </cell>
          <cell r="C23">
            <v>21413</v>
          </cell>
          <cell r="D23">
            <v>23661</v>
          </cell>
          <cell r="E23">
            <v>25838</v>
          </cell>
          <cell r="F23">
            <v>29386</v>
          </cell>
          <cell r="G23">
            <v>31143.844660320006</v>
          </cell>
          <cell r="H23">
            <v>34420.679085719545</v>
          </cell>
          <cell r="I23">
            <v>34441.944546627274</v>
          </cell>
          <cell r="J23">
            <v>33812.00520843605</v>
          </cell>
          <cell r="K23">
            <v>29162.854492276092</v>
          </cell>
          <cell r="L23">
            <v>14.123541011565322</v>
          </cell>
          <cell r="M23">
            <v>10.498295428011017</v>
          </cell>
          <cell r="N23">
            <v>9.2007945564430926</v>
          </cell>
          <cell r="O23">
            <v>13.731712980880872</v>
          </cell>
          <cell r="P23">
            <v>5.9819120000000225</v>
          </cell>
        </row>
        <row r="24">
          <cell r="A24" t="str">
            <v>Industry</v>
          </cell>
          <cell r="B24">
            <v>184056</v>
          </cell>
          <cell r="C24">
            <v>216177</v>
          </cell>
          <cell r="D24">
            <v>251401</v>
          </cell>
          <cell r="E24">
            <v>271388</v>
          </cell>
          <cell r="F24">
            <v>306977</v>
          </cell>
          <cell r="G24">
            <v>333864.20568834175</v>
          </cell>
          <cell r="H24">
            <v>368695.35036580765</v>
          </cell>
          <cell r="I24">
            <v>412774.3331077827</v>
          </cell>
          <cell r="J24">
            <v>481692.88873330987</v>
          </cell>
          <cell r="K24">
            <v>565714.4352850127</v>
          </cell>
          <cell r="L24">
            <v>17.451753814056591</v>
          </cell>
          <cell r="M24">
            <v>16.294055334286249</v>
          </cell>
          <cell r="N24">
            <v>7.9502468168384466</v>
          </cell>
          <cell r="O24">
            <v>13.113696994708679</v>
          </cell>
          <cell r="P24">
            <v>8.7587036450098132</v>
          </cell>
        </row>
        <row r="25">
          <cell r="A25" t="str">
            <v>2.  Mining &amp; quarrying</v>
          </cell>
          <cell r="B25">
            <v>13927</v>
          </cell>
          <cell r="C25">
            <v>16587</v>
          </cell>
          <cell r="D25">
            <v>17433</v>
          </cell>
          <cell r="E25">
            <v>18322</v>
          </cell>
          <cell r="F25">
            <v>21547</v>
          </cell>
          <cell r="G25">
            <v>23959.034864120134</v>
          </cell>
          <cell r="H25">
            <v>25821.069051023573</v>
          </cell>
          <cell r="I25">
            <v>27489.138708208793</v>
          </cell>
          <cell r="J25">
            <v>35964.881265835065</v>
          </cell>
          <cell r="K25">
            <v>42606.621597907055</v>
          </cell>
          <cell r="L25">
            <v>19.099590723055936</v>
          </cell>
          <cell r="M25">
            <v>5.1003798155181856</v>
          </cell>
          <cell r="N25">
            <v>5.0995238914701924</v>
          </cell>
          <cell r="O25">
            <v>17.601790197576683</v>
          </cell>
          <cell r="P25">
            <v>11.194295559103985</v>
          </cell>
        </row>
        <row r="26">
          <cell r="A26" t="str">
            <v xml:space="preserve">       2.1  Mining</v>
          </cell>
          <cell r="B26">
            <v>5306</v>
          </cell>
          <cell r="C26">
            <v>5714</v>
          </cell>
          <cell r="D26">
            <v>4372</v>
          </cell>
          <cell r="E26">
            <v>4711</v>
          </cell>
          <cell r="F26">
            <v>6983</v>
          </cell>
          <cell r="G26">
            <v>7215.6577461636662</v>
          </cell>
          <cell r="H26">
            <v>8103.1836489417974</v>
          </cell>
          <cell r="I26">
            <v>7535.2661926476067</v>
          </cell>
          <cell r="J26">
            <v>10877.231024351226</v>
          </cell>
          <cell r="K26">
            <v>12332.07320523035</v>
          </cell>
          <cell r="L26">
            <v>7.6894082171127032</v>
          </cell>
          <cell r="M26">
            <v>-23.486174308715434</v>
          </cell>
          <cell r="N26">
            <v>7.7538883806038461</v>
          </cell>
          <cell r="O26">
            <v>48.227552536616436</v>
          </cell>
          <cell r="P26">
            <v>3.3317735380734126</v>
          </cell>
        </row>
        <row r="27">
          <cell r="A27" t="str">
            <v xml:space="preserve">       2.2  Quarrying</v>
          </cell>
          <cell r="B27">
            <v>8621</v>
          </cell>
          <cell r="C27">
            <v>10873</v>
          </cell>
          <cell r="D27">
            <v>13061</v>
          </cell>
          <cell r="E27">
            <v>13611</v>
          </cell>
          <cell r="F27">
            <v>14564</v>
          </cell>
          <cell r="G27">
            <v>16743.377117956468</v>
          </cell>
          <cell r="H27">
            <v>17717.885402081774</v>
          </cell>
          <cell r="I27">
            <v>19953.872515561186</v>
          </cell>
          <cell r="J27">
            <v>25087.650241483843</v>
          </cell>
          <cell r="K27">
            <v>30274.548392676705</v>
          </cell>
          <cell r="L27">
            <v>26.122259598654441</v>
          </cell>
          <cell r="M27">
            <v>20.123241055826369</v>
          </cell>
          <cell r="N27">
            <v>4.2110098767322635</v>
          </cell>
          <cell r="O27">
            <v>7.0016898097127411</v>
          </cell>
          <cell r="P27">
            <v>14.964138409478632</v>
          </cell>
        </row>
        <row r="28">
          <cell r="A28" t="str">
            <v>3.  Manufacturing</v>
          </cell>
          <cell r="B28">
            <v>112724</v>
          </cell>
          <cell r="C28">
            <v>131876</v>
          </cell>
          <cell r="D28">
            <v>151007</v>
          </cell>
          <cell r="E28">
            <v>163103</v>
          </cell>
          <cell r="F28">
            <v>189331</v>
          </cell>
          <cell r="G28">
            <v>198721.45383855081</v>
          </cell>
          <cell r="H28">
            <v>221970.49929499536</v>
          </cell>
          <cell r="I28">
            <v>243596.46807434398</v>
          </cell>
          <cell r="J28">
            <v>275629.94164937036</v>
          </cell>
          <cell r="K28">
            <v>317798.30294719094</v>
          </cell>
          <cell r="L28">
            <v>16.99017068237465</v>
          </cell>
          <cell r="M28">
            <v>14.506809427037526</v>
          </cell>
          <cell r="N28">
            <v>8.010224691570599</v>
          </cell>
          <cell r="O28">
            <v>16.080636162424966</v>
          </cell>
          <cell r="P28">
            <v>4.9598078701062143</v>
          </cell>
        </row>
        <row r="29">
          <cell r="A29" t="str">
            <v>3.1     Processing    of  tea,     rubber    &amp;         coconut  kernel   product</v>
          </cell>
          <cell r="B29">
            <v>16203</v>
          </cell>
          <cell r="C29">
            <v>19476</v>
          </cell>
          <cell r="D29">
            <v>23176</v>
          </cell>
          <cell r="E29">
            <v>24821</v>
          </cell>
          <cell r="F29">
            <v>28197</v>
          </cell>
          <cell r="G29">
            <v>28556.482669983725</v>
          </cell>
          <cell r="H29">
            <v>35015.439321836326</v>
          </cell>
          <cell r="I29">
            <v>35925.798277842587</v>
          </cell>
          <cell r="J29">
            <v>41906.344217398291</v>
          </cell>
          <cell r="K29">
            <v>48317.965271713285</v>
          </cell>
          <cell r="L29">
            <v>20.199962969820405</v>
          </cell>
          <cell r="M29">
            <v>18.997740809201069</v>
          </cell>
          <cell r="N29">
            <v>7.0978598550224481</v>
          </cell>
          <cell r="O29">
            <v>13.601385923210184</v>
          </cell>
          <cell r="P29">
            <v>1.2748968684034745</v>
          </cell>
        </row>
        <row r="30">
          <cell r="A30" t="str">
            <v xml:space="preserve">       3.2  Factory industry</v>
          </cell>
          <cell r="B30">
            <v>87771</v>
          </cell>
          <cell r="C30">
            <v>102253</v>
          </cell>
          <cell r="D30">
            <v>116568</v>
          </cell>
          <cell r="E30">
            <v>125892</v>
          </cell>
          <cell r="F30">
            <v>147295</v>
          </cell>
          <cell r="G30">
            <v>155495.61681515275</v>
          </cell>
          <cell r="H30">
            <v>170539.81774201876</v>
          </cell>
          <cell r="I30">
            <v>189801.26691707334</v>
          </cell>
          <cell r="J30">
            <v>214549.64391165745</v>
          </cell>
          <cell r="K30">
            <v>248512.85254287283</v>
          </cell>
          <cell r="L30">
            <v>16.49975504437684</v>
          </cell>
          <cell r="M30">
            <v>13.999589254105004</v>
          </cell>
          <cell r="N30">
            <v>7.9987646695490966</v>
          </cell>
          <cell r="O30">
            <v>17.001080291043124</v>
          </cell>
          <cell r="P30">
            <v>5.5674780645322386</v>
          </cell>
        </row>
        <row r="31">
          <cell r="A31" t="str">
            <v xml:space="preserve">       3.3  Small industry</v>
          </cell>
          <cell r="B31">
            <v>8750</v>
          </cell>
          <cell r="C31">
            <v>10147</v>
          </cell>
          <cell r="D31">
            <v>11263</v>
          </cell>
          <cell r="E31">
            <v>12390</v>
          </cell>
          <cell r="F31">
            <v>13839</v>
          </cell>
          <cell r="G31">
            <v>14669.354353414326</v>
          </cell>
          <cell r="H31">
            <v>16415.242231140284</v>
          </cell>
          <cell r="I31">
            <v>17869.402879428075</v>
          </cell>
          <cell r="J31">
            <v>19173.953520314619</v>
          </cell>
          <cell r="K31">
            <v>20967.485132604852</v>
          </cell>
          <cell r="L31">
            <v>15.965714285714295</v>
          </cell>
          <cell r="M31">
            <v>10.998324627968859</v>
          </cell>
          <cell r="N31">
            <v>10.006215040397759</v>
          </cell>
          <cell r="O31">
            <v>11.694915254237293</v>
          </cell>
          <cell r="P31">
            <v>6.0001037171351079</v>
          </cell>
        </row>
        <row r="32">
          <cell r="A32" t="str">
            <v>4.  Construction</v>
          </cell>
          <cell r="B32">
            <v>48234</v>
          </cell>
          <cell r="C32">
            <v>56434</v>
          </cell>
          <cell r="D32">
            <v>69301</v>
          </cell>
          <cell r="E32">
            <v>75538</v>
          </cell>
          <cell r="F32">
            <v>82684</v>
          </cell>
          <cell r="G32">
            <v>95056.94820249331</v>
          </cell>
          <cell r="H32">
            <v>100589.51088888558</v>
          </cell>
          <cell r="I32">
            <v>113283.85025244858</v>
          </cell>
          <cell r="J32">
            <v>142429.77702326627</v>
          </cell>
          <cell r="K32">
            <v>171877.28366520739</v>
          </cell>
          <cell r="L32">
            <v>17.000456109798058</v>
          </cell>
          <cell r="M32">
            <v>22.800085055108621</v>
          </cell>
          <cell r="N32">
            <v>8.9998701317441245</v>
          </cell>
          <cell r="O32">
            <v>9.4601392676533678</v>
          </cell>
          <cell r="P32">
            <v>14.964138409478632</v>
          </cell>
        </row>
        <row r="33">
          <cell r="A33" t="str">
            <v>5.  Electricity, water and gas</v>
          </cell>
          <cell r="B33">
            <v>9171</v>
          </cell>
          <cell r="C33">
            <v>11280</v>
          </cell>
          <cell r="D33">
            <v>13660</v>
          </cell>
          <cell r="E33">
            <v>14425</v>
          </cell>
          <cell r="F33">
            <v>13415</v>
          </cell>
          <cell r="G33">
            <v>16126.768783177491</v>
          </cell>
          <cell r="H33">
            <v>20314.271130903173</v>
          </cell>
          <cell r="I33">
            <v>28404.876072781317</v>
          </cell>
          <cell r="J33">
            <v>27668.28879483819</v>
          </cell>
          <cell r="K33">
            <v>33432.227074707414</v>
          </cell>
          <cell r="L33">
            <v>22.996401701014069</v>
          </cell>
          <cell r="M33">
            <v>21.099290780141857</v>
          </cell>
          <cell r="N33">
            <v>5.6002928257686602</v>
          </cell>
          <cell r="O33">
            <v>-7.0017331022530378</v>
          </cell>
          <cell r="P33">
            <v>20.214452353168035</v>
          </cell>
        </row>
        <row r="34">
          <cell r="A34" t="str">
            <v xml:space="preserve">       5.1  Electricity</v>
          </cell>
          <cell r="B34">
            <v>7973</v>
          </cell>
          <cell r="C34">
            <v>9965</v>
          </cell>
          <cell r="D34">
            <v>12072</v>
          </cell>
          <cell r="E34">
            <v>12694</v>
          </cell>
          <cell r="F34">
            <v>11443</v>
          </cell>
          <cell r="G34">
            <v>13731.6</v>
          </cell>
          <cell r="H34">
            <v>17455.1581544242</v>
          </cell>
          <cell r="I34">
            <v>25130.462640903894</v>
          </cell>
          <cell r="J34">
            <v>24241.477909801324</v>
          </cell>
          <cell r="K34">
            <v>29875.197376039148</v>
          </cell>
          <cell r="L34">
            <v>24.984322087043775</v>
          </cell>
          <cell r="M34">
            <v>21.144004014049166</v>
          </cell>
          <cell r="N34">
            <v>5.1524188204108645</v>
          </cell>
          <cell r="O34">
            <v>-9.8550496297463379</v>
          </cell>
          <cell r="P34">
            <v>19.999999999999996</v>
          </cell>
        </row>
        <row r="35">
          <cell r="A35" t="str">
            <v xml:space="preserve">       5.2  Water and gas</v>
          </cell>
          <cell r="B35">
            <v>1198</v>
          </cell>
          <cell r="C35">
            <v>1315</v>
          </cell>
          <cell r="D35">
            <v>1588</v>
          </cell>
          <cell r="E35">
            <v>1731</v>
          </cell>
          <cell r="F35">
            <v>1972</v>
          </cell>
          <cell r="G35">
            <v>2395.1687831774912</v>
          </cell>
          <cell r="H35">
            <v>2859.1129764789712</v>
          </cell>
          <cell r="I35">
            <v>3274.413431877424</v>
          </cell>
          <cell r="J35">
            <v>3426.8108850368671</v>
          </cell>
          <cell r="K35">
            <v>3557.0296986682683</v>
          </cell>
          <cell r="L35">
            <v>9.7662771285475856</v>
          </cell>
          <cell r="M35">
            <v>20.760456273764262</v>
          </cell>
          <cell r="N35">
            <v>9.0050377833753146</v>
          </cell>
          <cell r="O35">
            <v>13.92258809936453</v>
          </cell>
          <cell r="P35">
            <v>21.45886324429469</v>
          </cell>
        </row>
        <row r="36">
          <cell r="A36" t="str">
            <v>Services</v>
          </cell>
          <cell r="B36">
            <v>355770</v>
          </cell>
          <cell r="C36">
            <v>411747</v>
          </cell>
          <cell r="D36">
            <v>468773</v>
          </cell>
          <cell r="E36">
            <v>517743</v>
          </cell>
          <cell r="F36">
            <v>594356</v>
          </cell>
          <cell r="G36">
            <v>661943.59937881108</v>
          </cell>
          <cell r="H36">
            <v>746750.63703075715</v>
          </cell>
          <cell r="I36">
            <v>852620.86060828913</v>
          </cell>
          <cell r="J36">
            <v>996047.5594053627</v>
          </cell>
          <cell r="K36">
            <v>1175809.0098116426</v>
          </cell>
          <cell r="L36">
            <v>15.734041656126152</v>
          </cell>
          <cell r="M36">
            <v>13.849766968551069</v>
          </cell>
          <cell r="N36">
            <v>10.446420762287921</v>
          </cell>
          <cell r="O36">
            <v>14.797496054992543</v>
          </cell>
          <cell r="P36">
            <v>11.371568450358227</v>
          </cell>
        </row>
        <row r="37">
          <cell r="A37" t="str">
            <v>6.  Transport, storage and communication</v>
          </cell>
          <cell r="B37">
            <v>73784</v>
          </cell>
          <cell r="C37">
            <v>86327</v>
          </cell>
          <cell r="D37">
            <v>101620</v>
          </cell>
          <cell r="E37">
            <v>113814</v>
          </cell>
          <cell r="F37">
            <v>131669</v>
          </cell>
          <cell r="G37">
            <v>150436.73781949465</v>
          </cell>
          <cell r="H37">
            <v>173890.06088222776</v>
          </cell>
          <cell r="I37">
            <v>214036.11235707719</v>
          </cell>
          <cell r="J37">
            <v>255654.0568493818</v>
          </cell>
          <cell r="K37">
            <v>303640.2744363072</v>
          </cell>
          <cell r="L37">
            <v>16.999620513932555</v>
          </cell>
          <cell r="M37">
            <v>17.715199184496157</v>
          </cell>
          <cell r="N37">
            <v>11.999606376697503</v>
          </cell>
          <cell r="O37">
            <v>15.68787671112517</v>
          </cell>
          <cell r="P37">
            <v>14.253725493088453</v>
          </cell>
        </row>
        <row r="38">
          <cell r="A38" t="str">
            <v xml:space="preserve">      6.1  Port services</v>
          </cell>
          <cell r="B38">
            <v>5163</v>
          </cell>
          <cell r="C38">
            <v>7212</v>
          </cell>
          <cell r="D38">
            <v>9579</v>
          </cell>
          <cell r="E38">
            <v>10111</v>
          </cell>
          <cell r="F38">
            <v>10781</v>
          </cell>
          <cell r="G38">
            <v>11895.180618815612</v>
          </cell>
          <cell r="H38">
            <v>12712.805500217008</v>
          </cell>
          <cell r="I38">
            <v>14874.592649917911</v>
          </cell>
          <cell r="J38">
            <v>17305.1010889145</v>
          </cell>
          <cell r="K38">
            <v>20350.798880563456</v>
          </cell>
          <cell r="L38">
            <v>39.686228936664733</v>
          </cell>
          <cell r="M38">
            <v>32.820299500831936</v>
          </cell>
          <cell r="N38">
            <v>5.5538156383756032</v>
          </cell>
          <cell r="O38">
            <v>6.6264464444664162</v>
          </cell>
          <cell r="P38">
            <v>10.334668572633454</v>
          </cell>
        </row>
        <row r="39">
          <cell r="A39" t="str">
            <v xml:space="preserve">      6.2  Telecommunications</v>
          </cell>
          <cell r="B39">
            <v>5979</v>
          </cell>
          <cell r="C39">
            <v>9223</v>
          </cell>
          <cell r="D39">
            <v>14468</v>
          </cell>
          <cell r="E39">
            <v>20895</v>
          </cell>
          <cell r="F39">
            <v>27463</v>
          </cell>
          <cell r="G39">
            <v>37301.185834600001</v>
          </cell>
          <cell r="H39">
            <v>49074.475564918539</v>
          </cell>
          <cell r="I39">
            <v>70262.380390072125</v>
          </cell>
          <cell r="J39">
            <v>92707.602334063587</v>
          </cell>
          <cell r="K39">
            <v>118758.43858993547</v>
          </cell>
          <cell r="L39">
            <v>54.256564642916885</v>
          </cell>
          <cell r="M39">
            <v>56.868697820665723</v>
          </cell>
          <cell r="N39">
            <v>44.422173071606295</v>
          </cell>
          <cell r="O39">
            <v>31.43335726250298</v>
          </cell>
          <cell r="P39">
            <v>35.823420000000006</v>
          </cell>
        </row>
        <row r="40">
          <cell r="A40" t="str">
            <v xml:space="preserve">      6.3  Transport</v>
          </cell>
          <cell r="B40">
            <v>62642</v>
          </cell>
          <cell r="C40">
            <v>69892</v>
          </cell>
          <cell r="D40">
            <v>77573</v>
          </cell>
          <cell r="E40">
            <v>82808</v>
          </cell>
          <cell r="F40">
            <v>93425</v>
          </cell>
          <cell r="G40">
            <v>101240.37136607904</v>
          </cell>
          <cell r="H40">
            <v>112102.77981709222</v>
          </cell>
          <cell r="I40">
            <v>128899.13931708715</v>
          </cell>
          <cell r="J40">
            <v>145641.35342640372</v>
          </cell>
          <cell r="K40">
            <v>164531.03696580828</v>
          </cell>
          <cell r="L40">
            <v>11.573704543277664</v>
          </cell>
          <cell r="M40">
            <v>10.989812854117776</v>
          </cell>
          <cell r="N40">
            <v>6.7484820749487584</v>
          </cell>
          <cell r="O40">
            <v>12.821225002415225</v>
          </cell>
          <cell r="P40">
            <v>8.3653961638523242</v>
          </cell>
        </row>
        <row r="41">
          <cell r="A41" t="str">
            <v>7.  Wholesale and retail trade</v>
          </cell>
          <cell r="B41">
            <v>155316</v>
          </cell>
          <cell r="C41">
            <v>177123</v>
          </cell>
          <cell r="D41">
            <v>196262</v>
          </cell>
          <cell r="E41">
            <v>211376</v>
          </cell>
          <cell r="F41">
            <v>254100</v>
          </cell>
          <cell r="G41">
            <v>263222.52756912122</v>
          </cell>
          <cell r="H41">
            <v>288257.15391424956</v>
          </cell>
          <cell r="I41">
            <v>313949.19098583865</v>
          </cell>
          <cell r="J41">
            <v>369727.20195696573</v>
          </cell>
          <cell r="K41">
            <v>435959.3693859909</v>
          </cell>
          <cell r="L41">
            <v>14.040407942517197</v>
          </cell>
          <cell r="M41">
            <v>10.805485453611329</v>
          </cell>
          <cell r="N41">
            <v>7.7009303889698399</v>
          </cell>
          <cell r="O41">
            <v>20.212323064113246</v>
          </cell>
          <cell r="P41">
            <v>3.5901328489261086</v>
          </cell>
        </row>
        <row r="42">
          <cell r="A42" t="str">
            <v xml:space="preserve">      7.1  Imports</v>
          </cell>
          <cell r="B42">
            <v>64629</v>
          </cell>
          <cell r="C42">
            <v>74129</v>
          </cell>
          <cell r="D42">
            <v>81469</v>
          </cell>
          <cell r="E42">
            <v>88882</v>
          </cell>
          <cell r="F42">
            <v>116702</v>
          </cell>
          <cell r="G42">
            <v>116731.03988590308</v>
          </cell>
          <cell r="H42">
            <v>127691.79832142206</v>
          </cell>
          <cell r="I42">
            <v>140808.156321777</v>
          </cell>
          <cell r="J42">
            <v>177001.92701894257</v>
          </cell>
          <cell r="K42">
            <v>216084.07582358914</v>
          </cell>
          <cell r="L42">
            <v>14.699283603335967</v>
          </cell>
          <cell r="M42">
            <v>9.9016579206518287</v>
          </cell>
          <cell r="N42">
            <v>9.0991665541494413</v>
          </cell>
          <cell r="O42">
            <v>31.299925744245183</v>
          </cell>
          <cell r="P42">
            <v>2.4883794539154458E-2</v>
          </cell>
        </row>
        <row r="43">
          <cell r="A43" t="str">
            <v xml:space="preserve">      7.2  Exports</v>
          </cell>
          <cell r="B43">
            <v>16365</v>
          </cell>
          <cell r="C43">
            <v>19753</v>
          </cell>
          <cell r="D43">
            <v>22064</v>
          </cell>
          <cell r="E43">
            <v>23366</v>
          </cell>
          <cell r="F43">
            <v>30142</v>
          </cell>
          <cell r="G43">
            <v>30681.224634512164</v>
          </cell>
          <cell r="H43">
            <v>32041.302470150869</v>
          </cell>
          <cell r="I43">
            <v>35320.990674786975</v>
          </cell>
          <cell r="J43">
            <v>41529.543093243134</v>
          </cell>
          <cell r="K43">
            <v>46457.56902973519</v>
          </cell>
          <cell r="L43">
            <v>20.702719217842947</v>
          </cell>
          <cell r="M43">
            <v>11.699488685263004</v>
          </cell>
          <cell r="N43">
            <v>5.9010152284263873</v>
          </cell>
          <cell r="O43">
            <v>28.99940083882564</v>
          </cell>
          <cell r="P43">
            <v>1.7889477622989869</v>
          </cell>
        </row>
        <row r="44">
          <cell r="A44" t="str">
            <v xml:space="preserve">      7.3  Domestic</v>
          </cell>
          <cell r="B44">
            <v>74322</v>
          </cell>
          <cell r="C44">
            <v>83241</v>
          </cell>
          <cell r="D44">
            <v>92729</v>
          </cell>
          <cell r="E44">
            <v>99128</v>
          </cell>
          <cell r="F44">
            <v>107256</v>
          </cell>
          <cell r="G44">
            <v>115810.26304870599</v>
          </cell>
          <cell r="H44">
            <v>128524.05312267662</v>
          </cell>
          <cell r="I44">
            <v>137820.04398927465</v>
          </cell>
          <cell r="J44">
            <v>151195.73184478001</v>
          </cell>
          <cell r="K44">
            <v>173417.72453266653</v>
          </cell>
          <cell r="L44">
            <v>12.000484378784204</v>
          </cell>
          <cell r="M44">
            <v>11.398229237995693</v>
          </cell>
          <cell r="N44">
            <v>6.9007538094878695</v>
          </cell>
          <cell r="O44">
            <v>8.1994996368331954</v>
          </cell>
          <cell r="P44">
            <v>7.9755566576284798</v>
          </cell>
        </row>
        <row r="45">
          <cell r="A45" t="str">
            <v>8.  Banking, insurance and real estate</v>
          </cell>
          <cell r="B45">
            <v>49675</v>
          </cell>
          <cell r="C45">
            <v>59610</v>
          </cell>
          <cell r="D45">
            <v>69267</v>
          </cell>
          <cell r="E45">
            <v>80696</v>
          </cell>
          <cell r="F45">
            <v>85668</v>
          </cell>
          <cell r="G45">
            <v>105589.78721217837</v>
          </cell>
          <cell r="H45">
            <v>122506.97869552742</v>
          </cell>
          <cell r="I45">
            <v>155338.84898592878</v>
          </cell>
          <cell r="J45">
            <v>177893.03556353727</v>
          </cell>
          <cell r="K45">
            <v>209865.4008195255</v>
          </cell>
          <cell r="L45">
            <v>19.999999999999996</v>
          </cell>
          <cell r="M45">
            <v>16.200301962757923</v>
          </cell>
          <cell r="N45">
            <v>16.499920597109742</v>
          </cell>
          <cell r="O45">
            <v>6.1613958560523541</v>
          </cell>
          <cell r="P45">
            <v>23.254642587872219</v>
          </cell>
        </row>
        <row r="46">
          <cell r="A46" t="str">
            <v xml:space="preserve">     8.1   Banking</v>
          </cell>
          <cell r="B46">
            <v>17019.744875008037</v>
          </cell>
          <cell r="C46">
            <v>20355.614870509609</v>
          </cell>
          <cell r="D46">
            <v>24365.671000000002</v>
          </cell>
          <cell r="E46">
            <v>24374.620915000014</v>
          </cell>
          <cell r="F46">
            <v>25959.781580000006</v>
          </cell>
          <cell r="G46">
            <v>28260.716000000022</v>
          </cell>
          <cell r="H46">
            <v>34282.677000000003</v>
          </cell>
          <cell r="I46">
            <v>48769.624999999993</v>
          </cell>
          <cell r="J46">
            <v>51636</v>
          </cell>
          <cell r="K46">
            <v>64545</v>
          </cell>
          <cell r="L46">
            <v>19.599999999999994</v>
          </cell>
          <cell r="M46">
            <v>19.700000000000006</v>
          </cell>
          <cell r="N46">
            <v>3.6731658241673237E-2</v>
          </cell>
          <cell r="O46">
            <v>6.5033243820604048</v>
          </cell>
          <cell r="P46">
            <v>8.8634583188200047</v>
          </cell>
        </row>
        <row r="47">
          <cell r="A47" t="str">
            <v xml:space="preserve">     8.2   Insurance, real estate and other financial services</v>
          </cell>
          <cell r="B47">
            <v>32655.255124991963</v>
          </cell>
          <cell r="C47">
            <v>39254.385129490387</v>
          </cell>
          <cell r="D47">
            <v>44901.328999999998</v>
          </cell>
          <cell r="E47">
            <v>56321.379084999986</v>
          </cell>
          <cell r="F47">
            <v>59708.21841999999</v>
          </cell>
          <cell r="G47">
            <v>77329.071212178358</v>
          </cell>
          <cell r="H47">
            <v>88224.301695527422</v>
          </cell>
          <cell r="I47">
            <v>106569.22398592878</v>
          </cell>
          <cell r="J47">
            <v>126257.03556353727</v>
          </cell>
          <cell r="K47">
            <v>145320.4008195255</v>
          </cell>
          <cell r="L47">
            <v>20.208477867465579</v>
          </cell>
          <cell r="M47">
            <v>14.385510948348212</v>
          </cell>
          <cell r="N47">
            <v>25.433657175269776</v>
          </cell>
          <cell r="O47">
            <v>6.0134169120550141</v>
          </cell>
          <cell r="P47">
            <v>29.511603692861232</v>
          </cell>
        </row>
        <row r="48">
          <cell r="A48" t="str">
            <v>9.  Ownership of dwellings</v>
          </cell>
          <cell r="B48">
            <v>14232</v>
          </cell>
          <cell r="C48">
            <v>15769</v>
          </cell>
          <cell r="D48">
            <v>17346</v>
          </cell>
          <cell r="E48">
            <v>18387</v>
          </cell>
          <cell r="F48">
            <v>19858</v>
          </cell>
          <cell r="G48">
            <v>22210.021235999997</v>
          </cell>
          <cell r="H48">
            <v>24085.12448887053</v>
          </cell>
          <cell r="I48">
            <v>24910.593960477585</v>
          </cell>
          <cell r="J48">
            <v>26192.692410435444</v>
          </cell>
          <cell r="K48">
            <v>29186.517152948218</v>
          </cell>
          <cell r="L48">
            <v>10.799606520517147</v>
          </cell>
          <cell r="M48">
            <v>10.000634155621778</v>
          </cell>
          <cell r="N48">
            <v>6.0013836042891677</v>
          </cell>
          <cell r="O48">
            <v>8.0002175450046167</v>
          </cell>
          <cell r="P48">
            <v>11.844199999999994</v>
          </cell>
        </row>
        <row r="49">
          <cell r="A49" t="str">
            <v>10. Public admninstration and defence</v>
          </cell>
          <cell r="B49">
            <v>35215</v>
          </cell>
          <cell r="C49">
            <v>40990</v>
          </cell>
          <cell r="D49">
            <v>48040</v>
          </cell>
          <cell r="E49">
            <v>52412</v>
          </cell>
          <cell r="F49">
            <v>58020</v>
          </cell>
          <cell r="G49">
            <v>69409.167542016803</v>
          </cell>
          <cell r="H49">
            <v>81525.319049881873</v>
          </cell>
          <cell r="I49">
            <v>81548.608673174051</v>
          </cell>
          <cell r="J49">
            <v>97485.112636602033</v>
          </cell>
          <cell r="K49">
            <v>120491.59921884011</v>
          </cell>
          <cell r="L49">
            <v>16.399261678262111</v>
          </cell>
          <cell r="M49">
            <v>17.199316906562579</v>
          </cell>
          <cell r="N49">
            <v>9.1007493755203903</v>
          </cell>
          <cell r="O49">
            <v>10.699839731359241</v>
          </cell>
          <cell r="P49">
            <v>19.629726890756306</v>
          </cell>
        </row>
        <row r="50">
          <cell r="A50" t="str">
            <v>11. Services (n.e.s.)</v>
          </cell>
          <cell r="B50">
            <v>27548</v>
          </cell>
          <cell r="C50">
            <v>31928</v>
          </cell>
          <cell r="D50">
            <v>36238</v>
          </cell>
          <cell r="E50">
            <v>41058</v>
          </cell>
          <cell r="F50">
            <v>45041</v>
          </cell>
          <cell r="G50">
            <v>51075.358</v>
          </cell>
          <cell r="H50">
            <v>56486</v>
          </cell>
          <cell r="I50">
            <v>62837.505645792786</v>
          </cell>
          <cell r="J50">
            <v>69095.459988440445</v>
          </cell>
          <cell r="K50">
            <v>76665.848798030725</v>
          </cell>
          <cell r="L50">
            <v>15.899520836358349</v>
          </cell>
          <cell r="M50">
            <v>13.499123026810334</v>
          </cell>
          <cell r="N50">
            <v>13.300954798829956</v>
          </cell>
          <cell r="O50">
            <v>9.7009109065224752</v>
          </cell>
          <cell r="P50">
            <v>13.397477853511241</v>
          </cell>
        </row>
        <row r="51">
          <cell r="A51" t="str">
            <v xml:space="preserve">       11.1  Hotels and restaurants</v>
          </cell>
          <cell r="B51">
            <v>4434.4548950270655</v>
          </cell>
          <cell r="C51">
            <v>5395.3584822617449</v>
          </cell>
          <cell r="D51">
            <v>5986.6665516492139</v>
          </cell>
          <cell r="E51">
            <v>6917.1372652522532</v>
          </cell>
          <cell r="F51">
            <v>7137.80979330432</v>
          </cell>
          <cell r="G51">
            <v>6699.9540858899672</v>
          </cell>
          <cell r="H51">
            <v>7227.9585019119568</v>
          </cell>
          <cell r="I51">
            <v>9336.2518902038173</v>
          </cell>
          <cell r="J51">
            <v>11248.198816066548</v>
          </cell>
          <cell r="K51">
            <v>9565.9182011356352</v>
          </cell>
          <cell r="L51">
            <v>21.669035089572475</v>
          </cell>
          <cell r="M51">
            <v>10.959569625104715</v>
          </cell>
          <cell r="N51">
            <v>15.542384156116263</v>
          </cell>
          <cell r="O51">
            <v>3.1902291307792874</v>
          </cell>
          <cell r="P51">
            <v>-6.134314587999901</v>
          </cell>
        </row>
        <row r="52">
          <cell r="A52" t="str">
            <v xml:space="preserve">       11.2  Other</v>
          </cell>
          <cell r="B52">
            <v>23113.545104972934</v>
          </cell>
          <cell r="C52">
            <v>26532.641517738255</v>
          </cell>
          <cell r="D52">
            <v>30251.333448350786</v>
          </cell>
          <cell r="E52">
            <v>34140.862734747745</v>
          </cell>
          <cell r="F52">
            <v>37903.190206695683</v>
          </cell>
          <cell r="G52">
            <v>44375.403914110037</v>
          </cell>
          <cell r="H52">
            <v>49258.041498088045</v>
          </cell>
          <cell r="I52">
            <v>53501.253755588972</v>
          </cell>
          <cell r="J52">
            <v>57847.261172373896</v>
          </cell>
          <cell r="K52">
            <v>67099.930596895094</v>
          </cell>
          <cell r="L52">
            <v>14.792609256767332</v>
          </cell>
          <cell r="M52">
            <v>14.015536026167696</v>
          </cell>
          <cell r="N52">
            <v>12.857381288787462</v>
          </cell>
          <cell r="O52">
            <v>11.020012883619179</v>
          </cell>
          <cell r="P52">
            <v>17.075643691519726</v>
          </cell>
        </row>
        <row r="53">
          <cell r="A53" t="str">
            <v>12. Gross domestic product</v>
          </cell>
          <cell r="B53">
            <v>695934</v>
          </cell>
          <cell r="C53">
            <v>803698</v>
          </cell>
          <cell r="D53">
            <v>912839</v>
          </cell>
          <cell r="E53">
            <v>994730</v>
          </cell>
          <cell r="F53">
            <v>1125259</v>
          </cell>
          <cell r="G53">
            <v>1245597.9106000648</v>
          </cell>
          <cell r="H53">
            <v>1403286.4740060815</v>
          </cell>
          <cell r="I53">
            <v>1562737.2866477461</v>
          </cell>
          <cell r="J53">
            <v>1797941.1876650429</v>
          </cell>
          <cell r="K53">
            <v>2088145.7535054432</v>
          </cell>
          <cell r="L53">
            <v>15.484801719703301</v>
          </cell>
          <cell r="M53">
            <v>13.579852133512826</v>
          </cell>
          <cell r="N53">
            <v>8.9710233677570805</v>
          </cell>
          <cell r="O53">
            <v>13.122053220471885</v>
          </cell>
          <cell r="P53">
            <v>10.694329980925698</v>
          </cell>
        </row>
        <row r="54">
          <cell r="A54" t="str">
            <v>13. Net factor income from abroad</v>
          </cell>
          <cell r="B54">
            <v>-11258</v>
          </cell>
          <cell r="C54">
            <v>-9409</v>
          </cell>
          <cell r="D54">
            <v>-11556</v>
          </cell>
          <cell r="E54">
            <v>-17831</v>
          </cell>
          <cell r="F54">
            <v>-23082.5</v>
          </cell>
          <cell r="G54">
            <v>-23829.6312</v>
          </cell>
          <cell r="H54">
            <v>-24173.7</v>
          </cell>
          <cell r="I54">
            <v>-16534.900000000001</v>
          </cell>
          <cell r="J54">
            <v>-20687.900000000001</v>
          </cell>
          <cell r="L54">
            <v>16.423876354592291</v>
          </cell>
          <cell r="M54">
            <v>-22.81857795727495</v>
          </cell>
          <cell r="N54">
            <v>-54.300796123226021</v>
          </cell>
          <cell r="O54">
            <v>-29.451517020918626</v>
          </cell>
          <cell r="P54">
            <v>-3.2367863099750886</v>
          </cell>
        </row>
        <row r="55">
          <cell r="A55" t="str">
            <v>14. Gross national product</v>
          </cell>
          <cell r="B55">
            <v>684676</v>
          </cell>
          <cell r="C55">
            <v>794289</v>
          </cell>
          <cell r="D55">
            <v>901283</v>
          </cell>
          <cell r="E55">
            <v>976899</v>
          </cell>
          <cell r="F55">
            <v>1102176.5</v>
          </cell>
          <cell r="G55">
            <v>1221768.2794000648</v>
          </cell>
          <cell r="H55">
            <v>1379112.7740060815</v>
          </cell>
          <cell r="I55">
            <v>1546202.3866477462</v>
          </cell>
          <cell r="J55">
            <v>1777253.287665043</v>
          </cell>
          <cell r="L55">
            <v>16.009470172753247</v>
          </cell>
          <cell r="M55">
            <v>13.470411902972334</v>
          </cell>
          <cell r="N55">
            <v>8.3898176266500091</v>
          </cell>
          <cell r="O55">
            <v>12.82399715835516</v>
          </cell>
          <cell r="P55">
            <v>10.850510730365315</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2"/>
      <sheetName val="Table 14"/>
    </sheetNames>
    <sheetDataSet>
      <sheetData sheetId="0">
        <row r="2">
          <cell r="B2" t="str">
            <v xml:space="preserve">ජාතික නිෂ්පාදිතය, වියදම ආදායම සහ සේවා නියුක්තිය </v>
          </cell>
        </row>
        <row r="4">
          <cell r="B4" t="str">
            <v xml:space="preserve">ප්‍රධාන කෘෂිකාර්මික බෝග වල උපනති </v>
          </cell>
        </row>
        <row r="6">
          <cell r="B6" t="str">
            <v xml:space="preserve">ශීර්ෂය </v>
          </cell>
          <cell r="C6" t="str">
            <v xml:space="preserve">ඒකකය </v>
          </cell>
        </row>
        <row r="7">
          <cell r="B7" t="str">
            <v xml:space="preserve">1. තේ </v>
          </cell>
        </row>
        <row r="8">
          <cell r="B8" t="str">
            <v>1.1 නිෂ්පාදනය (ඇ)</v>
          </cell>
          <cell r="C8" t="str">
            <v>කි. ග්රෑ. මිලියන</v>
          </cell>
        </row>
        <row r="9">
          <cell r="B9" t="str">
            <v xml:space="preserve">1.2 මුළු වගාබිම් ප්‍රමාණය </v>
          </cell>
          <cell r="C9" t="str">
            <v>හෙක්ටයාර '000</v>
          </cell>
        </row>
        <row r="10">
          <cell r="B10" t="str">
            <v>1.3 දළු කැඩීම සිදුකරන බිම් ප්‍රමාණය</v>
          </cell>
          <cell r="C10" t="str">
            <v>හෙක්ටයාර '000</v>
          </cell>
        </row>
        <row r="11">
          <cell r="B11" t="str">
            <v>1.4 නිෂ්පාදන පිරිවැය (ඈ)</v>
          </cell>
          <cell r="C11" t="str">
            <v>රු./කි.ග්රෑ</v>
          </cell>
        </row>
        <row r="12">
          <cell r="B12" t="str">
            <v>1.5 සාමාන්‍ය මිල</v>
          </cell>
        </row>
        <row r="13">
          <cell r="B13" t="str">
            <v xml:space="preserve">         කොළඹ වෙන්දේසිය</v>
          </cell>
          <cell r="C13" t="str">
            <v>රු./කි.ග්රෑ</v>
          </cell>
        </row>
        <row r="14">
          <cell r="B14" t="str">
            <v xml:space="preserve">         අපනයන (නැ. වි. ස )</v>
          </cell>
          <cell r="C14" t="str">
            <v>රු./කි.ග්රෑ</v>
          </cell>
        </row>
        <row r="15">
          <cell r="B15" t="str">
            <v>1.6 නැවත වගා කිරීම</v>
          </cell>
          <cell r="C15" t="str">
            <v>හෙක්ටයාර</v>
          </cell>
        </row>
        <row r="16">
          <cell r="B16" t="str">
            <v xml:space="preserve">1.7 අලුතින් වගා කිරීම </v>
          </cell>
          <cell r="C16" t="str">
            <v>හෙක්ටයාර</v>
          </cell>
        </row>
        <row r="18">
          <cell r="B18" t="str">
            <v>2.  රබර්</v>
          </cell>
        </row>
        <row r="19">
          <cell r="B19" t="str">
            <v xml:space="preserve">2.1 නිෂ්පාදනය </v>
          </cell>
          <cell r="C19" t="str">
            <v>කි. ග්රෑ. මිලියන</v>
          </cell>
        </row>
        <row r="20">
          <cell r="B20" t="str">
            <v xml:space="preserve">2.2 මුළු වගාබිම් ප්‍රමාණය </v>
          </cell>
          <cell r="C20" t="str">
            <v>හෙක්ටයාර '000</v>
          </cell>
        </row>
        <row r="21">
          <cell r="B21" t="str">
            <v xml:space="preserve">2.3 කිරි කපන ලද බිම් ප්‍රමාණය </v>
          </cell>
          <cell r="C21" t="str">
            <v>හෙක්ටයාර '000</v>
          </cell>
        </row>
        <row r="22">
          <cell r="B22" t="str">
            <v xml:space="preserve">2.4 සාමාන්‍ය ඵලදාව </v>
          </cell>
          <cell r="C22" t="str">
            <v>කි.ග්රෑ/හෙක්ටයාර්</v>
          </cell>
        </row>
        <row r="23">
          <cell r="B23" t="str">
            <v xml:space="preserve">2.5 නිෂ්පාදන පිරිවැය   </v>
          </cell>
          <cell r="C23" t="str">
            <v>රු./කි.ග්රෑ</v>
          </cell>
        </row>
        <row r="24">
          <cell r="B24" t="str">
            <v>2.6 සාමාන්‍ය මිල</v>
          </cell>
        </row>
        <row r="25">
          <cell r="B25" t="str">
            <v xml:space="preserve">         කොළඹ වෙන්දේසිය
        (දුම් ගසූ දාර ෂීට් රබර් නො.1)</v>
          </cell>
          <cell r="C25" t="str">
            <v>රු./කි.ග්රෑ</v>
          </cell>
        </row>
        <row r="26">
          <cell r="B26" t="str">
            <v xml:space="preserve">         අපනයන (නැ. වි. ස )</v>
          </cell>
          <cell r="C26" t="str">
            <v>රු./කි.ග්රෑ</v>
          </cell>
        </row>
        <row r="27">
          <cell r="B27" t="str">
            <v>2.7 නැවත වගා කිරීම (ඉ)</v>
          </cell>
          <cell r="C27" t="str">
            <v>හෙක්ටයාර</v>
          </cell>
        </row>
        <row r="28">
          <cell r="B28" t="str">
            <v>2.8 අලුතින් වගා කිරීම  (ඉ)</v>
          </cell>
          <cell r="C28" t="str">
            <v>හෙක්ටයාර</v>
          </cell>
        </row>
        <row r="30">
          <cell r="B30" t="str">
            <v xml:space="preserve">3. පොල් </v>
          </cell>
        </row>
        <row r="31">
          <cell r="B31" t="str">
            <v xml:space="preserve">3.1 නිෂ්පාදනය </v>
          </cell>
          <cell r="C31" t="str">
            <v>ගෙඩි මිලියන</v>
          </cell>
        </row>
        <row r="32">
          <cell r="B32" t="str">
            <v xml:space="preserve">3.2 මුළු වගාබිම් ප්‍රමාණය </v>
          </cell>
          <cell r="C32" t="str">
            <v xml:space="preserve">හෙක්ටයාර දහස් </v>
          </cell>
        </row>
        <row r="33">
          <cell r="B33" t="str">
            <v xml:space="preserve">3.3 නිෂ්පාදන පිරිවැය   </v>
          </cell>
          <cell r="C33" t="str">
            <v>රු./ගෙඩි</v>
          </cell>
        </row>
        <row r="34">
          <cell r="B34" t="str">
            <v>3.4 සාමාන්‍ය අපනයන මිල</v>
          </cell>
        </row>
        <row r="35">
          <cell r="B35" t="str">
            <v xml:space="preserve">        (නැ. වි. ස) (ඊ)</v>
          </cell>
          <cell r="C35" t="str">
            <v>රු./ගෙඩි</v>
          </cell>
        </row>
        <row r="36">
          <cell r="B36" t="str">
            <v>3.5 නැවත වගා කිරීම  / යටි වගාව (උ)</v>
          </cell>
          <cell r="C36" t="str">
            <v>හෙක්ටයාර</v>
          </cell>
        </row>
        <row r="37">
          <cell r="B37" t="str">
            <v>3.6 අලුතින් වගා කිරීම (ඌ)</v>
          </cell>
          <cell r="C37" t="str">
            <v>හෙක්ටයාර</v>
          </cell>
        </row>
        <row r="39">
          <cell r="B39" t="str">
            <v>4. වී</v>
          </cell>
        </row>
        <row r="40">
          <cell r="B40" t="str">
            <v xml:space="preserve">4.1 නිෂ්පාදනය  (එ) </v>
          </cell>
          <cell r="C40" t="str">
            <v xml:space="preserve">මෙට්‍රික් ටොන් දහස් </v>
          </cell>
        </row>
        <row r="41">
          <cell r="B41" t="str">
            <v>4.2 වපුරන ලද බිම් ප්‍රමාණය (එ)</v>
          </cell>
          <cell r="C41" t="str">
            <v xml:space="preserve">හෙක්ටයාර දහස් </v>
          </cell>
        </row>
        <row r="42">
          <cell r="B42" t="str">
            <v>4.3 අස්වැන්න නෙලාගත් බිම් ප්‍රමාණය  (එ)</v>
          </cell>
          <cell r="C42" t="str">
            <v xml:space="preserve">හෙක්ටයාර දහස් </v>
          </cell>
        </row>
        <row r="43">
          <cell r="B43" t="str">
            <v>4.4 සාමාන්‍ය ඵලදාව (එ) (ඒ)</v>
          </cell>
          <cell r="C43" t="str">
            <v>කි.ග්රෑ/හෙක්ටයාර්</v>
          </cell>
        </row>
        <row r="44">
          <cell r="B44" t="str">
            <v xml:space="preserve">4.5 සහල් ආනයනය </v>
          </cell>
          <cell r="C44" t="str">
            <v xml:space="preserve">මෙට්‍රික් ටොන් දහස් </v>
          </cell>
        </row>
        <row r="45">
          <cell r="B45" t="str">
            <v xml:space="preserve">4.6 දෙනලද ණය ප්‍රමාණය </v>
          </cell>
          <cell r="C45" t="str">
            <v>රුපියල් මිලියන</v>
          </cell>
        </row>
        <row r="46">
          <cell r="B46" t="str">
            <v>4.7 පොහොර භාවිතය (ඔ) (ඕ)</v>
          </cell>
          <cell r="C46" t="str">
            <v xml:space="preserve">මෙට්‍රික් ටොන් දහස් </v>
          </cell>
        </row>
        <row r="48">
          <cell r="B48" t="str">
            <v>(අ) සංශෝධිත</v>
          </cell>
        </row>
        <row r="49">
          <cell r="B49" t="str">
            <v>(ආ)තාවකාලික</v>
          </cell>
        </row>
        <row r="50">
          <cell r="B50" t="str">
            <v>(ඇ) හරිත තේ ඇතුළුව</v>
          </cell>
        </row>
        <row r="51">
          <cell r="B51" t="str">
            <v>(ඈ) රාජ්‍ය අංශයේ වතු සහ පුද්ගලික වැවිලි සමාගම්වල නිෂ්පාදන සඳහාබර තබන ලද සාමාන්‍ය මෙයින් දැක්වේ.</v>
          </cell>
        </row>
        <row r="52">
          <cell r="B52" t="str">
            <v xml:space="preserve">මෙයට අමු දළු නිෂ්පාදකයන්ගේ ලභාන්තික ද ඇතුලත් වේ. </v>
          </cell>
        </row>
        <row r="53">
          <cell r="B53" t="str">
            <v>(ඉ) රබර් සංවර්ධන දෙපාර්තමේන්තුවේ වගා ආධාර යෝජනා ක්‍රම මගින් ආවරණය වන බිම් ප්‍රමාණය</v>
          </cell>
        </row>
        <row r="54">
          <cell r="B54" t="str">
            <v>(ඊ) ප්‍රධාන පොල් මද නිෂ්පාදන තුන සඳහා පමණි</v>
          </cell>
        </row>
        <row r="55">
          <cell r="B55" t="str">
            <v>(උ) පොල් වගා කිරීමේ මණ්ඩලයේ වගා ආධාර යෝජනා ක්‍රම මගින් ආවරණය වන ප්‍රමාණය</v>
          </cell>
        </row>
        <row r="56">
          <cell r="B56" t="str">
            <v>(ඌ) 2013-2015 කාලය තුළ අලුතින් වගා කළ ප්‍රමාණය පිළිබඳ දත්ත පොල් ප්‍රමාණය මත ගණනය කෙරේ.</v>
          </cell>
        </row>
        <row r="57">
          <cell r="B57" t="str">
            <v>මෙහිදී පොල් බීජ පැල 158ක් සඳහා හෙක්ටයාර එකක් යන අනුපාතය යොදා ගෙන ඇත</v>
          </cell>
        </row>
        <row r="58">
          <cell r="B58" t="str">
            <v xml:space="preserve">(එ) වගා වර්ෂය මත පදනම් වේ </v>
          </cell>
        </row>
        <row r="59">
          <cell r="B59" t="str">
            <v xml:space="preserve">(ඒ) සමස්ත නිෂ්පාදනය අස්වනු නෙලාගත් ශුද්ධ බිම් ප්‍රමාණයෙන් බෙදීමෙන් හෙක්ටයරයක් සඳහා ඵලදාව ගණනය කර ඇත. </v>
          </cell>
        </row>
        <row r="60">
          <cell r="B60" t="str">
            <v>(ඔ) නිකුත් කරන ලද කාබනික පොහොර පිළිබඳ දත්ත ජාතික පොහොර ලේකම් කාර්යාලයෙන්</v>
          </cell>
        </row>
        <row r="61">
          <cell r="B61" t="str">
            <v>(ඕ) 2016 යල කන්නයේ සිට පොහොර සහනාධාරය වෙනුවට මූල්‍යමය ප්‍රදානයක් ලබා දෙන ලදී.</v>
          </cell>
        </row>
        <row r="62">
          <cell r="B62" t="str">
            <v>යෝජනා ක්රමය. ඒ අනුව රු. 2016 යල කන්නය සඳහා රුපියල් මිලියන 6,469 ක් ලබා දී ඇති අතර එම අගය</v>
          </cell>
        </row>
        <row r="63">
          <cell r="B63" t="str">
            <v>2016 වසර 2015/16 මහ කන්නය සඳහා පමණක් වන අතර රු. 2017 සඳහා රුපියල් මිලියන 10,304ක් ලබා දී ඇත.</v>
          </cell>
        </row>
        <row r="64">
          <cell r="B64" t="str">
            <v>තවද, රු. 2017/18 මහ කන්නය සඳහා රුපියල් මිලියන 8,002ක් ලබා දී ඇත. මුදල් ප්‍රදාන ක්‍රමය විය</v>
          </cell>
        </row>
        <row r="65">
          <cell r="B65" t="str">
            <v>ඉවත් කරන ලදී. 2018 යල කන්නය. එබැවින් 2018 සඳහා වන අගය 2018 යල කන්නය සඳහා පමණක් අදාල වේ.</v>
          </cell>
        </row>
      </sheetData>
      <sheetData sheetId="1">
        <row r="2">
          <cell r="B2" t="str">
            <v xml:space="preserve">ජාතික නිෂ්පාදිතය, වියදම ආදායම සහ සේවා නියුක්තිය </v>
          </cell>
        </row>
        <row r="4">
          <cell r="B4" t="str">
            <v xml:space="preserve">ප්‍රධාන කෘෂිකාර්මික බෝග වල උපනති </v>
          </cell>
        </row>
        <row r="6">
          <cell r="B6" t="str">
            <v xml:space="preserve">ශීර්ෂය </v>
          </cell>
          <cell r="C6" t="str">
            <v xml:space="preserve">ඒකකය </v>
          </cell>
        </row>
        <row r="7">
          <cell r="B7" t="str">
            <v xml:space="preserve">1. තේ </v>
          </cell>
        </row>
        <row r="8">
          <cell r="B8" t="str">
            <v>1.1 නිෂ්පාදනය (ඇ)</v>
          </cell>
          <cell r="C8" t="str">
            <v>කි. ග්රෑ. මිලියන</v>
          </cell>
        </row>
        <row r="9">
          <cell r="B9" t="str">
            <v xml:space="preserve">1.2 මුළු වගාබිම් ප්‍රමාණය </v>
          </cell>
          <cell r="C9" t="str">
            <v>හෙක්ටයාර '000</v>
          </cell>
        </row>
        <row r="10">
          <cell r="B10" t="str">
            <v>1.3 දළු කැඩීම සිදුකරන බිම් ප්‍රමාණය</v>
          </cell>
          <cell r="C10" t="str">
            <v>හෙක්ටයාර '000</v>
          </cell>
        </row>
        <row r="11">
          <cell r="B11" t="str">
            <v>1.4 නිෂ්පාදන පිරිවැය (ඈ)</v>
          </cell>
          <cell r="C11" t="str">
            <v>රු./කි.ග්රෑ</v>
          </cell>
        </row>
        <row r="12">
          <cell r="B12" t="str">
            <v>1.5 සාමාන්‍ය මිල</v>
          </cell>
        </row>
        <row r="13">
          <cell r="B13" t="str">
            <v xml:space="preserve">         කොළඹ වෙන්දේසිය</v>
          </cell>
          <cell r="C13" t="str">
            <v>රු./කි.ග්රෑ</v>
          </cell>
        </row>
        <row r="14">
          <cell r="B14" t="str">
            <v xml:space="preserve">         අපනයන (නැ. වි. ස )</v>
          </cell>
          <cell r="C14" t="str">
            <v>රු./කි.ග්රෑ</v>
          </cell>
        </row>
        <row r="15">
          <cell r="B15" t="str">
            <v>1.6 නැවත වගා කිරීම</v>
          </cell>
          <cell r="C15" t="str">
            <v>හෙක්ටයාර</v>
          </cell>
        </row>
        <row r="16">
          <cell r="B16" t="str">
            <v xml:space="preserve">1.7 අලුතින් වගා කිරීම </v>
          </cell>
          <cell r="C16" t="str">
            <v>හෙක්ටයාර</v>
          </cell>
        </row>
        <row r="18">
          <cell r="B18" t="str">
            <v>2.  රබර්</v>
          </cell>
        </row>
        <row r="19">
          <cell r="B19" t="str">
            <v xml:space="preserve">2.1 නිෂ්පාදනය </v>
          </cell>
          <cell r="C19" t="str">
            <v>කි. ග්රෑ. මිලියන</v>
          </cell>
        </row>
        <row r="20">
          <cell r="B20" t="str">
            <v xml:space="preserve">2.2 මුළු වගාබිම් ප්‍රමාණය </v>
          </cell>
          <cell r="C20" t="str">
            <v>හෙක්ටයාර '000</v>
          </cell>
        </row>
        <row r="21">
          <cell r="B21" t="str">
            <v xml:space="preserve">2.3 කිරි කපන ලද බිම් ප්‍රමාණය </v>
          </cell>
          <cell r="C21" t="str">
            <v>හෙක්ටයාර '000</v>
          </cell>
        </row>
        <row r="22">
          <cell r="B22" t="str">
            <v xml:space="preserve">2.4 සාමාන්‍ය ඵලදාව </v>
          </cell>
          <cell r="C22" t="str">
            <v>කි.ග්රෑ/හෙක්ටයාර්</v>
          </cell>
        </row>
        <row r="23">
          <cell r="B23" t="str">
            <v xml:space="preserve">2.5 නිෂ්පාදන පිරිවැය   </v>
          </cell>
          <cell r="C23" t="str">
            <v>රු./කි.ග්රෑ</v>
          </cell>
        </row>
        <row r="24">
          <cell r="B24" t="str">
            <v>2.6 සාමාන්‍ය මිල</v>
          </cell>
        </row>
        <row r="25">
          <cell r="B25" t="str">
            <v xml:space="preserve">         කොළඹ වෙන්දේසිය
        (දුම් ගසූ දාර ෂීට් රබර් නො.1)</v>
          </cell>
          <cell r="C25" t="str">
            <v>රු./කි.ග්රෑ</v>
          </cell>
        </row>
        <row r="26">
          <cell r="B26" t="str">
            <v xml:space="preserve">         අපනයන (නැ. වි. ස )</v>
          </cell>
          <cell r="C26" t="str">
            <v>රු./කි.ග්රෑ</v>
          </cell>
        </row>
        <row r="27">
          <cell r="B27" t="str">
            <v>2.7 නැවත වගා කිරීම (ඉ)</v>
          </cell>
          <cell r="C27" t="str">
            <v>හෙක්ටයාර</v>
          </cell>
        </row>
        <row r="28">
          <cell r="B28" t="str">
            <v>2.8 අලුතින් වගා කිරීම  (ඉ)</v>
          </cell>
          <cell r="C28" t="str">
            <v>හෙක්ටයාර</v>
          </cell>
        </row>
        <row r="30">
          <cell r="B30" t="str">
            <v xml:space="preserve">3. පොල් </v>
          </cell>
        </row>
        <row r="31">
          <cell r="B31" t="str">
            <v xml:space="preserve">3.1 නිෂ්පාදනය </v>
          </cell>
          <cell r="C31" t="str">
            <v>ගෙඩි මිලියන</v>
          </cell>
        </row>
        <row r="32">
          <cell r="B32" t="str">
            <v xml:space="preserve">3.2 මුළු වගාබිම් ප්‍රමාණය </v>
          </cell>
          <cell r="C32" t="str">
            <v xml:space="preserve">හෙක්ටයාර දහස් </v>
          </cell>
        </row>
        <row r="33">
          <cell r="B33" t="str">
            <v xml:space="preserve">3.3 නිෂ්පාදන පිරිවැය   </v>
          </cell>
          <cell r="C33" t="str">
            <v>රු./ගෙඩි</v>
          </cell>
        </row>
        <row r="34">
          <cell r="B34" t="str">
            <v>3.4 සාමාන්‍ය අපනයන මිල</v>
          </cell>
        </row>
        <row r="35">
          <cell r="B35" t="str">
            <v xml:space="preserve">        (නැ. වි. ස) (ඊ)</v>
          </cell>
          <cell r="C35" t="str">
            <v>රු./ගෙඩි</v>
          </cell>
        </row>
        <row r="36">
          <cell r="B36" t="str">
            <v>3.5 නැවත වගා කිරීම  / යටි වගාව (උ)</v>
          </cell>
          <cell r="C36" t="str">
            <v>හෙක්ටයාර</v>
          </cell>
        </row>
        <row r="37">
          <cell r="B37" t="str">
            <v>3.6 අලුතින් වගා කිරීම (ඌ)</v>
          </cell>
          <cell r="C37" t="str">
            <v>හෙක්ටයාර</v>
          </cell>
        </row>
        <row r="39">
          <cell r="B39" t="str">
            <v>4. වී</v>
          </cell>
        </row>
        <row r="40">
          <cell r="B40" t="str">
            <v xml:space="preserve">4.1 නිෂ්පාදනය  (එ) </v>
          </cell>
          <cell r="C40" t="str">
            <v xml:space="preserve">මෙට්‍රික් ටොන් දහස් </v>
          </cell>
        </row>
        <row r="41">
          <cell r="B41" t="str">
            <v>4.2 වපුරන ලද බිම් ප්‍රමාණය (එ)</v>
          </cell>
          <cell r="C41" t="str">
            <v xml:space="preserve">හෙක්ටයාර දහස් </v>
          </cell>
        </row>
        <row r="42">
          <cell r="B42" t="str">
            <v>4.3 අස්වැන්න නෙලාගත් බිම් ප්‍රමාණය  (එ)</v>
          </cell>
          <cell r="C42" t="str">
            <v xml:space="preserve">හෙක්ටයාර දහස් </v>
          </cell>
        </row>
        <row r="43">
          <cell r="B43" t="str">
            <v>4.4 සාමාන්‍ය ඵලදාව (එ) (ඒ)</v>
          </cell>
          <cell r="C43" t="str">
            <v>කි.ග්රෑ/හෙක්ටයාර්</v>
          </cell>
        </row>
        <row r="44">
          <cell r="B44" t="str">
            <v xml:space="preserve">4.5 සහල් ආනයනය </v>
          </cell>
          <cell r="C44" t="str">
            <v xml:space="preserve">මෙට්‍රික් ටොන් දහස් </v>
          </cell>
        </row>
        <row r="45">
          <cell r="B45" t="str">
            <v xml:space="preserve">4.6 දෙනලද ණය ප්‍රමාණය </v>
          </cell>
          <cell r="C45" t="str">
            <v>රුපියල් මිලියන</v>
          </cell>
        </row>
        <row r="46">
          <cell r="B46" t="str">
            <v>4.7 පොහොර භාවිතය (ඔ) (ඕ)</v>
          </cell>
          <cell r="C46" t="str">
            <v xml:space="preserve">මෙට්‍රික් ටොන් දහස් </v>
          </cell>
        </row>
        <row r="48">
          <cell r="B48" t="str">
            <v>(අ) සංශෝධිත</v>
          </cell>
        </row>
        <row r="49">
          <cell r="B49" t="str">
            <v>(ආ)තාවකාලික</v>
          </cell>
        </row>
        <row r="50">
          <cell r="B50" t="str">
            <v>(ඇ) හරිත තේ ඇතුළුව</v>
          </cell>
        </row>
        <row r="51">
          <cell r="B51" t="str">
            <v>(ඈ) රාජ්‍ය අංශයේ වතු සහ පුද්ගලික වැවිලි සමාගම්වල නිෂ්පාදන සඳහාබර තබන ලද සාමාන්‍ය මෙයින් දැක්වේ.</v>
          </cell>
        </row>
        <row r="52">
          <cell r="B52" t="str">
            <v xml:space="preserve">මෙයට අමු දළු නිෂ්පාදකයන්ගේ ලභාන්තික ද ඇතුලත් වේ. </v>
          </cell>
        </row>
        <row r="53">
          <cell r="B53" t="str">
            <v>(ඉ) රබර් සංවර්ධන දෙපාර්තමේන්තුවේ වගා ආධාර යෝජනා ක්‍රම මගින් ආවරණය වන බිම් ප්‍රමාණය</v>
          </cell>
        </row>
        <row r="54">
          <cell r="B54" t="str">
            <v>(ඊ) ප්‍රධාන පොල් මද නිෂ්පාදන තුන සඳහා පමණි</v>
          </cell>
        </row>
        <row r="55">
          <cell r="B55" t="str">
            <v>(උ) පොල් වගා කිරීමේ මණ්ඩලයේ වගා ආධාර යෝජනා ක්‍රම මගින් ආවරණය වන ප්‍රමාණය</v>
          </cell>
        </row>
        <row r="56">
          <cell r="B56" t="str">
            <v>(ඌ) 2013-2015 කාලය තුළ අලුතින් වගා කළ ප්‍රමාණය පිළිබඳ දත්ත පොල් ප්‍රමාණය මත ගණනය කෙරේ.</v>
          </cell>
        </row>
        <row r="57">
          <cell r="B57" t="str">
            <v>මෙහිදී පොල් බීජ පැල 158ක් සඳහා හෙක්ටයාර එකක් යන අනුපාතය යොදා ගෙන ඇත</v>
          </cell>
        </row>
        <row r="58">
          <cell r="B58" t="str">
            <v xml:space="preserve">(එ) වගා වර්ෂය මත පදනම් වේ </v>
          </cell>
        </row>
        <row r="59">
          <cell r="B59" t="str">
            <v xml:space="preserve">(ඒ) සමස්ත නිෂ්පාදනය අස්වනු නෙලාගත් ශුද්ධ බිම් ප්‍රමාණයෙන් බෙදීමෙන් හෙක්ටයරයක් සඳහා ඵලදාව ගණනය කර ඇත. </v>
          </cell>
        </row>
        <row r="60">
          <cell r="B60" t="str">
            <v>(ඔ) නිකුත් කරන ලද කාබනික පොහොර පිළිබඳ දත්ත ජාතික පොහොර ලේකම් කාර්යාලයෙන්</v>
          </cell>
        </row>
        <row r="61">
          <cell r="B61" t="str">
            <v>(ඕ) 2016 යල කන්නයේ සිට පොහොර සහනාධාරය වෙනුවට මූල්‍යමය ප්‍රදානයක් ලබා දෙන ලදී.</v>
          </cell>
        </row>
        <row r="62">
          <cell r="B62" t="str">
            <v>යෝජනා ක්රමය. ඒ අනුව රු. 2016 යල කන්නය සඳහා රුපියල් මිලියන 6,469 ක් ලබා දී ඇති අතර එම අගය</v>
          </cell>
        </row>
        <row r="63">
          <cell r="B63" t="str">
            <v>2016 වසර 2015/16 මහ කන්නය සඳහා පමණක් වන අතර රු. 2017 සඳහා රුපියල් මිලියන 10,304ක් ලබා දී ඇත.</v>
          </cell>
        </row>
        <row r="64">
          <cell r="B64" t="str">
            <v>තවද, රු. 2017/18 මහ කන්නය සඳහා රුපියල් මිලියන 8,002ක් ලබා දී ඇත. මුදල් ප්‍රදාන ක්‍රමය විය</v>
          </cell>
        </row>
        <row r="65">
          <cell r="B65" t="str">
            <v>ඉවත් කරන ලදී. 2018 යල කන්නය. එබැවින් 2018 සඳහා වන අගය 2018 යල කන්නය සඳහා පමණක් අදාල වේ.</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3"/>
      <sheetName val="Table 15"/>
    </sheetNames>
    <sheetDataSet>
      <sheetData sheetId="0">
        <row r="2">
          <cell r="B2" t="str">
            <v xml:space="preserve">ජාතික නිෂ්පාදිතය, වියදම ආදායම සහ සේවා නියුක්තිය </v>
          </cell>
        </row>
        <row r="4">
          <cell r="B4" t="str">
            <v>තේ, රබර්, පොල් සහ අනෙකුත් කෘෂි අපනයන බෝග නිෂ්පාදනය</v>
          </cell>
        </row>
        <row r="6">
          <cell r="B6" t="str">
            <v>බෝගය</v>
          </cell>
          <cell r="C6" t="str">
            <v xml:space="preserve">ඒකකය </v>
          </cell>
        </row>
        <row r="7">
          <cell r="B7" t="str">
            <v>1.තේ (ඇ)</v>
          </cell>
        </row>
        <row r="8">
          <cell r="B8" t="str">
            <v xml:space="preserve">       පහතරට</v>
          </cell>
          <cell r="C8" t="str">
            <v>කි. ග්රෑ. මිලියන</v>
          </cell>
        </row>
        <row r="9">
          <cell r="B9" t="str">
            <v xml:space="preserve">       මැදරට </v>
          </cell>
          <cell r="C9" t="str">
            <v>"</v>
          </cell>
        </row>
        <row r="10">
          <cell r="B10" t="str">
            <v xml:space="preserve">       උඩරට  </v>
          </cell>
          <cell r="C10" t="str">
            <v>"</v>
          </cell>
        </row>
        <row r="11">
          <cell r="B11" t="str">
            <v xml:space="preserve">  එකතුව</v>
          </cell>
          <cell r="C11" t="str">
            <v>"</v>
          </cell>
        </row>
        <row r="13">
          <cell r="B13" t="str">
            <v>2. රබර්</v>
          </cell>
        </row>
        <row r="14">
          <cell r="B14" t="str">
            <v xml:space="preserve">     ෂීට් රබර්</v>
          </cell>
          <cell r="C14" t="str">
            <v>කි. ග්රෑ. මිලියන</v>
          </cell>
        </row>
        <row r="15">
          <cell r="B15" t="str">
            <v xml:space="preserve">     ක්රේප් රබර්</v>
          </cell>
          <cell r="C15" t="str">
            <v>"</v>
          </cell>
        </row>
        <row r="16">
          <cell r="B16" t="str">
            <v xml:space="preserve">     අනෙකුත් </v>
          </cell>
          <cell r="C16" t="str">
            <v>"</v>
          </cell>
        </row>
        <row r="17">
          <cell r="B17" t="str">
            <v xml:space="preserve">  එකතුව</v>
          </cell>
          <cell r="C17" t="str">
            <v>"</v>
          </cell>
        </row>
        <row r="19">
          <cell r="B19" t="str">
            <v xml:space="preserve">3. පොල් </v>
          </cell>
        </row>
        <row r="20">
          <cell r="B20" t="str">
            <v xml:space="preserve">     දිසිඳි පොල් (ඈ)</v>
          </cell>
          <cell r="C20" t="str">
            <v>ගෙඩි මිලියන</v>
          </cell>
        </row>
        <row r="21">
          <cell r="B21" t="str">
            <v xml:space="preserve">     පොල් තෙල් (ඈ)</v>
          </cell>
          <cell r="C21" t="str">
            <v>"</v>
          </cell>
        </row>
        <row r="22">
          <cell r="B22" t="str">
            <v xml:space="preserve">     කොප්පරා (ඈ)</v>
          </cell>
          <cell r="C22" t="str">
            <v>"</v>
          </cell>
        </row>
        <row r="23">
          <cell r="B23" t="str">
            <v xml:space="preserve">     පොල් ගෙඩි </v>
          </cell>
          <cell r="C23" t="str">
            <v>"</v>
          </cell>
        </row>
        <row r="24">
          <cell r="B24" t="str">
            <v xml:space="preserve">     පොල් ක්‍රීම්, පිටිකළ පොල්කිරි </v>
          </cell>
        </row>
        <row r="25">
          <cell r="B25" t="str">
            <v xml:space="preserve">      සහ පොල් කිරි (ඈ)</v>
          </cell>
          <cell r="C25" t="str">
            <v>"</v>
          </cell>
        </row>
        <row r="26">
          <cell r="B26" t="str">
            <v xml:space="preserve">     දේශීය පොල් ගෙඩි පරිභෝජනය </v>
          </cell>
          <cell r="C26" t="str">
            <v>"</v>
          </cell>
        </row>
        <row r="27">
          <cell r="B27" t="str">
            <v xml:space="preserve">  එකතුව (ඉ)</v>
          </cell>
        </row>
        <row r="29">
          <cell r="B29" t="str">
            <v xml:space="preserve">4. අනෙකුත් කෘෂි අපනයන බෝග </v>
          </cell>
        </row>
        <row r="30">
          <cell r="B30" t="str">
            <v xml:space="preserve">     කෝපි</v>
          </cell>
          <cell r="C30" t="str">
            <v xml:space="preserve">මෙට්‍රික් ටොන් </v>
          </cell>
        </row>
        <row r="31">
          <cell r="B31" t="str">
            <v xml:space="preserve">     කොකෝවා</v>
          </cell>
          <cell r="C31" t="str">
            <v>"</v>
          </cell>
        </row>
        <row r="32">
          <cell r="B32" t="str">
            <v xml:space="preserve">     කුරුඳු</v>
          </cell>
          <cell r="C32" t="str">
            <v>"</v>
          </cell>
        </row>
        <row r="33">
          <cell r="B33" t="str">
            <v xml:space="preserve">     ගම්මිරිස්</v>
          </cell>
          <cell r="C33" t="str">
            <v>"</v>
          </cell>
        </row>
        <row r="34">
          <cell r="B34" t="str">
            <v xml:space="preserve">     කරාබු නැටි</v>
          </cell>
          <cell r="C34" t="str">
            <v>"</v>
          </cell>
        </row>
        <row r="35">
          <cell r="B35" t="str">
            <v xml:space="preserve">     එනසාල්</v>
          </cell>
          <cell r="C35" t="str">
            <v>"</v>
          </cell>
        </row>
        <row r="36">
          <cell r="B36" t="str">
            <v xml:space="preserve">     සාදික්කා සහ වසාවාසි </v>
          </cell>
          <cell r="C36" t="str">
            <v>"</v>
          </cell>
        </row>
        <row r="37">
          <cell r="B37" t="str">
            <v>(අ) සංශෝධිත</v>
          </cell>
        </row>
        <row r="38">
          <cell r="B38" t="str">
            <v>(ආ) තාවකාලික</v>
          </cell>
        </row>
        <row r="39">
          <cell r="B39" t="str">
            <v xml:space="preserve">(ඇ) උස අනුව තේ බිම් වර්ගීකරණය :     </v>
          </cell>
          <cell r="C39" t="str">
            <v xml:space="preserve">       පහතරට</v>
          </cell>
        </row>
        <row r="40">
          <cell r="C40" t="str">
            <v xml:space="preserve">       මැදරට </v>
          </cell>
        </row>
        <row r="41">
          <cell r="C41" t="str">
            <v xml:space="preserve">       උඩරට  </v>
          </cell>
        </row>
        <row r="43">
          <cell r="B43" t="str">
            <v xml:space="preserve">(ඉ)ගෙඩි ප්‍රමාණය ගනන් බැලීමේදී යොදාගත් අනුපාතික </v>
          </cell>
        </row>
        <row r="44">
          <cell r="B44" t="str">
            <v xml:space="preserve">     කපාපු පොල් මෙට්‍රික් ටොන් 1 </v>
          </cell>
          <cell r="C44" t="str">
            <v>8,960 nuts</v>
          </cell>
        </row>
        <row r="45">
          <cell r="B45" t="str">
            <v xml:space="preserve">     පොල් තෙල් මෙට්‍රික් ටොන් 1 </v>
          </cell>
          <cell r="C45" t="str">
            <v>9,250 nuts</v>
          </cell>
        </row>
        <row r="46">
          <cell r="B46" t="str">
            <v xml:space="preserve">     කොප්පරා මෙට්‍රික් ටොන් 1 </v>
          </cell>
          <cell r="C46" t="str">
            <v>5,500 nuts</v>
          </cell>
        </row>
        <row r="47">
          <cell r="B47" t="str">
            <v xml:space="preserve">     පිටිකළ පොල් කිරි මෙට්‍රික් ටොන් 1  </v>
          </cell>
          <cell r="C47" t="str">
            <v>16,000 nuts</v>
          </cell>
        </row>
        <row r="48">
          <cell r="B48" t="str">
            <v xml:space="preserve">      පොල් ක්‍රීම්  මෙට්‍රික් ටොන් 1  </v>
          </cell>
          <cell r="C48" t="str">
            <v>8,960 nuts</v>
          </cell>
        </row>
        <row r="49">
          <cell r="B49" t="str">
            <v xml:space="preserve">       පොල් කිරි මෙට්‍රික් ටොන් 1  </v>
          </cell>
          <cell r="C49" t="str">
            <v>4,000 nuts</v>
          </cell>
        </row>
        <row r="50">
          <cell r="B50" t="str">
            <v xml:space="preserve">(ඊ) ඇස්තමේන්තුවකි (තොග වෙනස්වීම සඳහා ගැලපීම කරන බැවින් ශීර්ෂ වල එකතුව මුළු නිෂ්පාදනය හා නොසැසන්දේ </v>
          </cell>
        </row>
      </sheetData>
      <sheetData sheetId="1">
        <row r="2">
          <cell r="B2" t="str">
            <v xml:space="preserve">ජාතික නිෂ්පාදිතය, වියදම ආදායම සහ සේවා නියුක්තිය </v>
          </cell>
        </row>
        <row r="4">
          <cell r="B4" t="str">
            <v>තේ, රබර්, පොල් සහ අනෙකුත් කෘෂි අපනයන බෝග නිෂ්පාදනය</v>
          </cell>
        </row>
        <row r="6">
          <cell r="B6" t="str">
            <v>බෝගය</v>
          </cell>
          <cell r="C6" t="str">
            <v xml:space="preserve">ඒකකය </v>
          </cell>
        </row>
        <row r="7">
          <cell r="B7" t="str">
            <v>1.තේ (ඇ)</v>
          </cell>
        </row>
        <row r="8">
          <cell r="B8" t="str">
            <v xml:space="preserve">       පහතරට</v>
          </cell>
          <cell r="C8" t="str">
            <v>කි. ග්රෑ. මිලියන</v>
          </cell>
        </row>
        <row r="9">
          <cell r="B9" t="str">
            <v xml:space="preserve">       මැදරට </v>
          </cell>
          <cell r="C9" t="str">
            <v>"</v>
          </cell>
        </row>
        <row r="10">
          <cell r="B10" t="str">
            <v xml:space="preserve">       උඩරට  </v>
          </cell>
          <cell r="C10" t="str">
            <v>"</v>
          </cell>
        </row>
        <row r="11">
          <cell r="B11" t="str">
            <v xml:space="preserve">  එකතුව</v>
          </cell>
          <cell r="C11" t="str">
            <v>"</v>
          </cell>
        </row>
        <row r="13">
          <cell r="B13" t="str">
            <v>2. රබර්</v>
          </cell>
        </row>
        <row r="14">
          <cell r="B14" t="str">
            <v xml:space="preserve">     ෂීට් රබර්</v>
          </cell>
          <cell r="C14" t="str">
            <v>කි. ග්රෑ. මිලියන</v>
          </cell>
        </row>
        <row r="15">
          <cell r="B15" t="str">
            <v xml:space="preserve">     ක්රේප් රබර්</v>
          </cell>
          <cell r="C15" t="str">
            <v>"</v>
          </cell>
        </row>
        <row r="16">
          <cell r="B16" t="str">
            <v xml:space="preserve">     අනෙකුත් </v>
          </cell>
          <cell r="C16" t="str">
            <v>"</v>
          </cell>
        </row>
        <row r="17">
          <cell r="B17" t="str">
            <v xml:space="preserve">  එකතුව</v>
          </cell>
          <cell r="C17" t="str">
            <v>"</v>
          </cell>
        </row>
        <row r="19">
          <cell r="B19" t="str">
            <v xml:space="preserve">3. පොල් </v>
          </cell>
        </row>
        <row r="20">
          <cell r="B20" t="str">
            <v xml:space="preserve">     දිසිඳි පොල් (ඈ)</v>
          </cell>
          <cell r="C20" t="str">
            <v>ගෙඩි මිලියන</v>
          </cell>
        </row>
        <row r="21">
          <cell r="B21" t="str">
            <v xml:space="preserve">     පොල් තෙල් (ඈ)</v>
          </cell>
          <cell r="C21" t="str">
            <v>"</v>
          </cell>
        </row>
        <row r="22">
          <cell r="B22" t="str">
            <v xml:space="preserve">     කොප්පරා (ඈ)</v>
          </cell>
          <cell r="C22" t="str">
            <v>"</v>
          </cell>
        </row>
        <row r="23">
          <cell r="B23" t="str">
            <v xml:space="preserve">     පොල් ගෙඩි </v>
          </cell>
          <cell r="C23" t="str">
            <v>"</v>
          </cell>
        </row>
        <row r="24">
          <cell r="B24" t="str">
            <v xml:space="preserve">     පොල් ක්‍රීම්, පිටිකළ පොල්කිරි </v>
          </cell>
        </row>
        <row r="25">
          <cell r="B25" t="str">
            <v xml:space="preserve">      සහ පොල් කිරි (ඈ)</v>
          </cell>
          <cell r="C25" t="str">
            <v>"</v>
          </cell>
        </row>
        <row r="26">
          <cell r="B26" t="str">
            <v xml:space="preserve">     දේශීය පොල් ගෙඩි පරිභෝජනය </v>
          </cell>
          <cell r="C26" t="str">
            <v>"</v>
          </cell>
        </row>
        <row r="27">
          <cell r="B27" t="str">
            <v xml:space="preserve">  එකතුව (ඉ)</v>
          </cell>
        </row>
        <row r="29">
          <cell r="B29" t="str">
            <v xml:space="preserve">4. අනෙකුත් කෘෂි අපනයන බෝග </v>
          </cell>
        </row>
        <row r="30">
          <cell r="B30" t="str">
            <v xml:space="preserve">     කෝපි</v>
          </cell>
          <cell r="C30" t="str">
            <v xml:space="preserve">මෙට්‍රික් ටොන් </v>
          </cell>
        </row>
        <row r="31">
          <cell r="B31" t="str">
            <v xml:space="preserve">     කොකෝවා</v>
          </cell>
          <cell r="C31" t="str">
            <v>"</v>
          </cell>
        </row>
        <row r="32">
          <cell r="B32" t="str">
            <v xml:space="preserve">     කුරුඳු</v>
          </cell>
          <cell r="C32" t="str">
            <v>"</v>
          </cell>
        </row>
        <row r="33">
          <cell r="B33" t="str">
            <v xml:space="preserve">     ගම්මිරිස්</v>
          </cell>
          <cell r="C33" t="str">
            <v>"</v>
          </cell>
        </row>
        <row r="34">
          <cell r="B34" t="str">
            <v xml:space="preserve">     කරාබු නැටි</v>
          </cell>
          <cell r="C34" t="str">
            <v>"</v>
          </cell>
        </row>
        <row r="35">
          <cell r="B35" t="str">
            <v xml:space="preserve">     එනසාල්</v>
          </cell>
          <cell r="C35" t="str">
            <v>"</v>
          </cell>
        </row>
        <row r="36">
          <cell r="B36" t="str">
            <v xml:space="preserve">     සාදික්කා සහ වසාවාසි </v>
          </cell>
          <cell r="C36" t="str">
            <v>"</v>
          </cell>
        </row>
        <row r="37">
          <cell r="B37" t="str">
            <v>(අ) සංශෝධිත</v>
          </cell>
        </row>
        <row r="38">
          <cell r="B38" t="str">
            <v>(ආ) තාවකාලික</v>
          </cell>
        </row>
        <row r="39">
          <cell r="B39" t="str">
            <v xml:space="preserve">(ඇ) උස අනුව තේ බිම් වර්ගීකරණය :     </v>
          </cell>
          <cell r="C39" t="str">
            <v xml:space="preserve">       පහතරට</v>
          </cell>
        </row>
        <row r="40">
          <cell r="C40" t="str">
            <v xml:space="preserve">       මැදරට </v>
          </cell>
        </row>
        <row r="41">
          <cell r="C41" t="str">
            <v xml:space="preserve">       උඩරට  </v>
          </cell>
        </row>
        <row r="43">
          <cell r="B43" t="str">
            <v xml:space="preserve">(ඉ)ගෙඩි ප්‍රමාණය ගනන් බැලීමේදී යොදාගත් අනුපාතික </v>
          </cell>
        </row>
        <row r="44">
          <cell r="B44" t="str">
            <v xml:space="preserve">     කපාපු පොල් මෙට්‍රික් ටොන් 1 </v>
          </cell>
          <cell r="C44" t="str">
            <v>8,960 nuts</v>
          </cell>
        </row>
        <row r="45">
          <cell r="B45" t="str">
            <v xml:space="preserve">     පොල් තෙල් මෙට්‍රික් ටොන් 1 </v>
          </cell>
          <cell r="C45" t="str">
            <v>9,250 nuts</v>
          </cell>
        </row>
        <row r="46">
          <cell r="B46" t="str">
            <v xml:space="preserve">     කොප්පරා මෙට්‍රික් ටොන් 1 </v>
          </cell>
          <cell r="C46" t="str">
            <v>5,500 nuts</v>
          </cell>
        </row>
        <row r="47">
          <cell r="B47" t="str">
            <v xml:space="preserve">     පිටිකළ පොල් කිරි මෙට්‍රික් ටොන් 1  </v>
          </cell>
          <cell r="C47" t="str">
            <v>16,000 nuts</v>
          </cell>
        </row>
        <row r="48">
          <cell r="B48" t="str">
            <v xml:space="preserve">      පොල් ක්‍රීම්  මෙට්‍රික් ටොන් 1  </v>
          </cell>
          <cell r="C48" t="str">
            <v>8,960 nuts</v>
          </cell>
        </row>
        <row r="49">
          <cell r="B49" t="str">
            <v xml:space="preserve">       පොල් කිරි මෙට්‍රික් ටොන් 1  </v>
          </cell>
          <cell r="C49" t="str">
            <v>4,000 nuts</v>
          </cell>
        </row>
        <row r="50">
          <cell r="B50" t="str">
            <v xml:space="preserve">(ඊ) ඇස්තමේන්තුවකි (තොග වෙනස්වීම සඳහා ගැලපීම කරන බැවින් ශීර්ෂ වල එකතුව මුළු නිෂ්පාදනය හා නොසැසන්දේ </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4"/>
    </sheetNames>
    <sheetDataSet>
      <sheetData sheetId="0">
        <row r="2">
          <cell r="B2" t="str">
            <v xml:space="preserve">ජාතික නිෂ්පාදිතය, වියදම ආදායම සහ සේවා නියුක්තිය </v>
          </cell>
        </row>
        <row r="4">
          <cell r="B4" t="str">
            <v xml:space="preserve">වාර්ෂික වර්ෂාපතනය හා වැසි දින </v>
          </cell>
        </row>
        <row r="6">
          <cell r="B6" t="str">
            <v xml:space="preserve">කාලගුණ විද්‍යා මධ්‍යස්ථාන </v>
          </cell>
          <cell r="C6" t="str">
            <v>1961-1990</v>
          </cell>
        </row>
        <row r="7">
          <cell r="C7" t="str">
            <v xml:space="preserve">වාර්ෂික සාමාන්‍ය </v>
          </cell>
        </row>
        <row r="8">
          <cell r="C8" t="str">
            <v>වර්ෂාපතනය
(මි.මී.)</v>
          </cell>
          <cell r="D8" t="str">
            <v>වැසි දින</v>
          </cell>
        </row>
        <row r="9">
          <cell r="B9" t="str">
            <v>අනුරාධපුර</v>
          </cell>
          <cell r="C9">
            <v>1285</v>
          </cell>
          <cell r="D9">
            <v>89</v>
          </cell>
        </row>
        <row r="10">
          <cell r="B10" t="str">
            <v>බණ්ඩාරවෙල</v>
          </cell>
          <cell r="C10">
            <v>1572</v>
          </cell>
          <cell r="D10">
            <v>129</v>
          </cell>
        </row>
        <row r="11">
          <cell r="B11" t="str">
            <v>කොළඹ</v>
          </cell>
          <cell r="C11">
            <v>2424</v>
          </cell>
          <cell r="D11">
            <v>146</v>
          </cell>
        </row>
        <row r="12">
          <cell r="B12" t="str">
            <v>හම්බන්තොට</v>
          </cell>
          <cell r="C12">
            <v>1050</v>
          </cell>
          <cell r="D12">
            <v>87</v>
          </cell>
        </row>
        <row r="13">
          <cell r="B13" t="str">
            <v>කටුගස්තොට</v>
          </cell>
          <cell r="C13">
            <v>1840</v>
          </cell>
          <cell r="D13">
            <v>148</v>
          </cell>
        </row>
        <row r="14">
          <cell r="B14" t="str">
            <v>නුවරඑලිය</v>
          </cell>
          <cell r="C14">
            <v>1905</v>
          </cell>
          <cell r="D14">
            <v>163</v>
          </cell>
        </row>
        <row r="15">
          <cell r="B15" t="str">
            <v>රත්නපුරය</v>
          </cell>
          <cell r="C15">
            <v>3749</v>
          </cell>
          <cell r="D15">
            <v>205</v>
          </cell>
        </row>
        <row r="16">
          <cell r="B16" t="str">
            <v xml:space="preserve">ත්‍රිකුණාමලය </v>
          </cell>
          <cell r="C16">
            <v>1580</v>
          </cell>
          <cell r="D16">
            <v>86</v>
          </cell>
        </row>
        <row r="17">
          <cell r="B17" t="str">
            <v xml:space="preserve">සටහන: මි.මී. = මිලිමීටර් </v>
          </cell>
        </row>
        <row r="18">
          <cell r="B18" t="str">
            <v>(අ) තාවකාලික</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7 වැනි සංඛ්‍යා සටහන"/>
      <sheetName val="Table 17"/>
    </sheetNames>
    <sheetDataSet>
      <sheetData sheetId="0"/>
      <sheetData sheetId="1">
        <row r="2">
          <cell r="C2" t="str">
            <v>ජාතික නිෂ්පාදිතය, වියදම, ආදායම හා සේවා නියුක්තිය</v>
          </cell>
          <cell r="R2" t="str">
            <v>17 වැනි සංඛ්‍යා සටහන</v>
          </cell>
        </row>
        <row r="4">
          <cell r="C4" t="str">
            <v>අනෙකුත් ක්ෂේත්‍ර බෝගවල ක්‍රියාකාරිත්වය</v>
          </cell>
        </row>
        <row r="6">
          <cell r="C6" t="str">
            <v>බෝගය</v>
          </cell>
          <cell r="D6" t="str">
            <v xml:space="preserve"> වගාකළ බිම් ප්‍රමාණය (හෙක්ටයාර)</v>
          </cell>
          <cell r="I6" t="str">
            <v>නිෂ්පාදනය (මෙට්‍රික් ටොන්)</v>
          </cell>
          <cell r="N6" t="str">
            <v>ඇස්තමේන්තු කළ සාමාන්‍ය ඵලදාව (හෙක්ටයාරයකට මෙට්‍රික් ටොන්)</v>
          </cell>
        </row>
        <row r="7">
          <cell r="D7">
            <v>2019</v>
          </cell>
          <cell r="E7">
            <v>2020</v>
          </cell>
          <cell r="F7">
            <v>2021</v>
          </cell>
          <cell r="G7" t="str">
            <v>2022 (a)</v>
          </cell>
          <cell r="H7" t="str">
            <v>2023 (b)</v>
          </cell>
          <cell r="I7">
            <v>2019</v>
          </cell>
          <cell r="J7">
            <v>2020</v>
          </cell>
          <cell r="K7">
            <v>2021</v>
          </cell>
          <cell r="L7" t="str">
            <v>2022 (a)</v>
          </cell>
          <cell r="M7" t="str">
            <v>2023 (b)</v>
          </cell>
          <cell r="N7">
            <v>2019</v>
          </cell>
          <cell r="O7">
            <v>2020</v>
          </cell>
          <cell r="P7">
            <v>2021</v>
          </cell>
          <cell r="Q7" t="str">
            <v>2022 (a)</v>
          </cell>
          <cell r="R7" t="str">
            <v>2023 (b)</v>
          </cell>
        </row>
        <row r="8">
          <cell r="C8" t="str">
            <v>ලොකු ළුෑනු</v>
          </cell>
          <cell r="D8">
            <v>924</v>
          </cell>
          <cell r="E8">
            <v>2304.8000000000002</v>
          </cell>
          <cell r="F8">
            <v>3929</v>
          </cell>
          <cell r="G8">
            <v>1440.0205625252934</v>
          </cell>
          <cell r="H8">
            <v>341.08977741804932</v>
          </cell>
          <cell r="I8">
            <v>18.603000000000002</v>
          </cell>
          <cell r="J8">
            <v>43.018300000000004</v>
          </cell>
          <cell r="K8">
            <v>65.900000000000006</v>
          </cell>
          <cell r="L8">
            <v>17.799498500000002</v>
          </cell>
          <cell r="M8">
            <v>5.0842844999999999</v>
          </cell>
          <cell r="N8">
            <v>20.133116883116884</v>
          </cell>
          <cell r="O8">
            <v>18.664656369316209</v>
          </cell>
          <cell r="P8">
            <v>16.772715703741412</v>
          </cell>
          <cell r="Q8">
            <v>12.36058634384074</v>
          </cell>
          <cell r="R8">
            <v>14.906000814467554</v>
          </cell>
        </row>
        <row r="9">
          <cell r="C9" t="str">
            <v>උඳු</v>
          </cell>
          <cell r="D9">
            <v>5302</v>
          </cell>
          <cell r="E9">
            <v>8812</v>
          </cell>
          <cell r="F9">
            <v>13675</v>
          </cell>
          <cell r="G9">
            <v>10683.41797441933</v>
          </cell>
          <cell r="H9">
            <v>10739.278753859251</v>
          </cell>
          <cell r="I9">
            <v>4.9080000000000004</v>
          </cell>
          <cell r="J9">
            <v>9.5620999999999992</v>
          </cell>
          <cell r="K9">
            <v>14.4</v>
          </cell>
          <cell r="L9">
            <v>9.9201892218619836</v>
          </cell>
          <cell r="M9">
            <v>9.7829655033336707</v>
          </cell>
          <cell r="N9">
            <v>0.9256884194643531</v>
          </cell>
          <cell r="O9">
            <v>1.0851225601452563</v>
          </cell>
          <cell r="P9">
            <v>1.0530164533820841</v>
          </cell>
          <cell r="Q9">
            <v>0.92855949712116082</v>
          </cell>
          <cell r="R9">
            <v>0.91095181786002899</v>
          </cell>
        </row>
        <row r="10">
          <cell r="C10" t="str">
            <v>වියළි මිරිස් (ඇ)</v>
          </cell>
          <cell r="D10">
            <v>10981</v>
          </cell>
          <cell r="E10">
            <v>13579.7</v>
          </cell>
          <cell r="F10">
            <v>12301</v>
          </cell>
          <cell r="G10">
            <v>12094.994546210217</v>
          </cell>
          <cell r="H10">
            <v>12138.264172267169</v>
          </cell>
          <cell r="I10">
            <v>15.148250000000001</v>
          </cell>
          <cell r="J10">
            <v>19.831125</v>
          </cell>
          <cell r="K10">
            <v>17.100000000000001</v>
          </cell>
          <cell r="L10">
            <v>15.758636988744851</v>
          </cell>
          <cell r="M10">
            <v>16.849333203926765</v>
          </cell>
          <cell r="N10">
            <v>1.3794964028776979</v>
          </cell>
          <cell r="O10">
            <v>1.4603507441254224</v>
          </cell>
          <cell r="P10">
            <v>1.3901308836679944</v>
          </cell>
          <cell r="Q10">
            <v>1.3029056713119875</v>
          </cell>
          <cell r="R10">
            <v>1.3881171940896777</v>
          </cell>
        </row>
        <row r="11">
          <cell r="C11" t="str">
            <v>කව්පි</v>
          </cell>
          <cell r="D11">
            <v>7196</v>
          </cell>
          <cell r="E11">
            <v>11518.1</v>
          </cell>
          <cell r="F11">
            <v>10431</v>
          </cell>
          <cell r="G11">
            <v>14337.480905329296</v>
          </cell>
          <cell r="H11">
            <v>12247.54963223344</v>
          </cell>
          <cell r="I11">
            <v>8.0670000000000002</v>
          </cell>
          <cell r="J11">
            <v>13.2158</v>
          </cell>
          <cell r="K11">
            <v>11.9</v>
          </cell>
          <cell r="L11">
            <v>14.843774125532807</v>
          </cell>
          <cell r="M11">
            <v>12.800835150689196</v>
          </cell>
          <cell r="N11">
            <v>1.1210394663702057</v>
          </cell>
          <cell r="O11">
            <v>1.1473941014577056</v>
          </cell>
          <cell r="P11">
            <v>1.140830217620554</v>
          </cell>
          <cell r="Q11">
            <v>1.0353125645674144</v>
          </cell>
          <cell r="R11">
            <v>1.045175201168371</v>
          </cell>
        </row>
        <row r="12">
          <cell r="C12" t="str">
            <v>තල</v>
          </cell>
          <cell r="D12">
            <v>6035</v>
          </cell>
          <cell r="E12">
            <v>11653.5</v>
          </cell>
          <cell r="F12">
            <v>17228</v>
          </cell>
          <cell r="G12">
            <v>16221.555520442755</v>
          </cell>
          <cell r="H12">
            <v>13785.226279203605</v>
          </cell>
          <cell r="I12">
            <v>6.085</v>
          </cell>
          <cell r="J12">
            <v>8.2226999999999997</v>
          </cell>
          <cell r="K12">
            <v>12</v>
          </cell>
          <cell r="L12">
            <v>10.230166806731743</v>
          </cell>
          <cell r="M12">
            <v>11.35222248063031</v>
          </cell>
          <cell r="N12">
            <v>1.008285004142502</v>
          </cell>
          <cell r="O12">
            <v>0.70559917621315471</v>
          </cell>
          <cell r="P12">
            <v>0.69654051543998141</v>
          </cell>
          <cell r="Q12">
            <v>0.6306526395597184</v>
          </cell>
          <cell r="R12">
            <v>0.82350643005086355</v>
          </cell>
        </row>
        <row r="13">
          <cell r="C13" t="str">
            <v>මුං ඇට</v>
          </cell>
          <cell r="D13">
            <v>6156</v>
          </cell>
          <cell r="E13">
            <v>10889.1</v>
          </cell>
          <cell r="F13">
            <v>17841</v>
          </cell>
          <cell r="G13">
            <v>11898.767420636383</v>
          </cell>
          <cell r="H13">
            <v>12655.24308671214</v>
          </cell>
          <cell r="I13">
            <v>7.3550000000000004</v>
          </cell>
          <cell r="J13">
            <v>13.4971</v>
          </cell>
          <cell r="K13">
            <v>18.899999999999999</v>
          </cell>
          <cell r="L13">
            <v>12.543805806517204</v>
          </cell>
          <cell r="M13">
            <v>12.454063533882112</v>
          </cell>
          <cell r="N13">
            <v>1.1947693307342431</v>
          </cell>
          <cell r="O13">
            <v>1.239505560606478</v>
          </cell>
          <cell r="P13">
            <v>1.059357659324029</v>
          </cell>
          <cell r="Q13">
            <v>1.0542105213992261</v>
          </cell>
          <cell r="R13">
            <v>0.98410306689080795</v>
          </cell>
        </row>
        <row r="14">
          <cell r="C14" t="str">
            <v>රටකජු</v>
          </cell>
          <cell r="D14">
            <v>14527</v>
          </cell>
          <cell r="E14">
            <v>19507.7</v>
          </cell>
          <cell r="F14">
            <v>18537</v>
          </cell>
          <cell r="G14">
            <v>16655.583841189637</v>
          </cell>
          <cell r="H14">
            <v>16597.314554430486</v>
          </cell>
          <cell r="I14">
            <v>26.922000000000001</v>
          </cell>
          <cell r="J14">
            <v>38.490699999999997</v>
          </cell>
          <cell r="K14">
            <v>36.9</v>
          </cell>
          <cell r="L14">
            <v>27.180721502601127</v>
          </cell>
          <cell r="M14">
            <v>29.68003535128895</v>
          </cell>
          <cell r="N14">
            <v>1.8532387967233428</v>
          </cell>
          <cell r="O14">
            <v>1.9731029285871731</v>
          </cell>
          <cell r="P14">
            <v>1.9906133678588769</v>
          </cell>
          <cell r="Q14">
            <v>1.631928472863412</v>
          </cell>
          <cell r="R14">
            <v>1.7882432277796507</v>
          </cell>
        </row>
        <row r="15">
          <cell r="C15" t="str">
            <v>කුරක්කන්</v>
          </cell>
          <cell r="D15">
            <v>4192</v>
          </cell>
          <cell r="E15">
            <v>4569.8</v>
          </cell>
          <cell r="F15">
            <v>6138</v>
          </cell>
          <cell r="G15">
            <v>8999.9692273252567</v>
          </cell>
          <cell r="H15">
            <v>8028.2094496533409</v>
          </cell>
          <cell r="I15">
            <v>5.4740000000000002</v>
          </cell>
          <cell r="J15">
            <v>6.2473000000000001</v>
          </cell>
          <cell r="K15">
            <v>8.0642999999999994</v>
          </cell>
          <cell r="L15">
            <v>10.887963729570124</v>
          </cell>
          <cell r="M15">
            <v>9.3650455775126318</v>
          </cell>
          <cell r="N15">
            <v>1.3058206106870229</v>
          </cell>
          <cell r="O15">
            <v>1.36708389863889</v>
          </cell>
          <cell r="P15">
            <v>1.3138318670576734</v>
          </cell>
          <cell r="Q15">
            <v>1.2097778841857185</v>
          </cell>
          <cell r="R15">
            <v>1.1665173456476046</v>
          </cell>
        </row>
        <row r="16">
          <cell r="C16" t="str">
            <v>බඩ ඉරිඟු</v>
          </cell>
          <cell r="D16">
            <v>63450</v>
          </cell>
          <cell r="E16">
            <v>78249</v>
          </cell>
          <cell r="F16">
            <v>106757</v>
          </cell>
          <cell r="G16">
            <v>84158.367928820473</v>
          </cell>
          <cell r="H16">
            <v>75982.219236343473</v>
          </cell>
          <cell r="I16">
            <v>245.64699999999999</v>
          </cell>
          <cell r="J16">
            <v>313.52050000000003</v>
          </cell>
          <cell r="K16">
            <v>472.4</v>
          </cell>
          <cell r="L16">
            <v>259.03959882100497</v>
          </cell>
          <cell r="M16">
            <v>221.24874156565195</v>
          </cell>
          <cell r="N16">
            <v>3.8715051221434198</v>
          </cell>
          <cell r="O16">
            <v>4.0067029610602054</v>
          </cell>
          <cell r="P16">
            <v>4.4250025759434974</v>
          </cell>
          <cell r="Q16">
            <v>3.0780016912886867</v>
          </cell>
          <cell r="R16">
            <v>2.9118489008258033</v>
          </cell>
        </row>
        <row r="17">
          <cell r="C17" t="str">
            <v>අර්තාපල්</v>
          </cell>
          <cell r="D17">
            <v>5610</v>
          </cell>
          <cell r="E17">
            <v>3564.8</v>
          </cell>
          <cell r="F17">
            <v>4623</v>
          </cell>
          <cell r="G17">
            <v>3454.8415794276343</v>
          </cell>
          <cell r="H17">
            <v>2813.1268281047423</v>
          </cell>
          <cell r="I17">
            <v>101.642</v>
          </cell>
          <cell r="J17">
            <v>65.085300000000004</v>
          </cell>
          <cell r="K17">
            <v>75.900000000000006</v>
          </cell>
          <cell r="L17">
            <v>47.613555240223555</v>
          </cell>
          <cell r="M17">
            <v>40.748438329999999</v>
          </cell>
          <cell r="N17">
            <v>18.118003565062388</v>
          </cell>
          <cell r="O17">
            <v>18.257770421903054</v>
          </cell>
          <cell r="P17">
            <v>16.417910447761194</v>
          </cell>
          <cell r="Q17">
            <v>13.781689882322107</v>
          </cell>
          <cell r="R17">
            <v>14.485105300941232</v>
          </cell>
        </row>
        <row r="18">
          <cell r="C18" t="str">
            <v>රතු ළුෑනු</v>
          </cell>
          <cell r="D18">
            <v>5333</v>
          </cell>
          <cell r="E18">
            <v>4623.3999999999996</v>
          </cell>
          <cell r="F18">
            <v>4051</v>
          </cell>
          <cell r="G18">
            <v>4000.4963834509108</v>
          </cell>
          <cell r="H18">
            <v>3865.020349477797</v>
          </cell>
          <cell r="I18">
            <v>58.241999999999997</v>
          </cell>
          <cell r="J18">
            <v>65.874099999999999</v>
          </cell>
          <cell r="K18">
            <v>53.8</v>
          </cell>
          <cell r="L18">
            <v>49.468229509748802</v>
          </cell>
          <cell r="M18">
            <v>49.351432157183325</v>
          </cell>
          <cell r="N18">
            <v>10.921057566097881</v>
          </cell>
          <cell r="O18">
            <v>14.247977678764547</v>
          </cell>
          <cell r="P18">
            <v>13.280671439150828</v>
          </cell>
          <cell r="Q18">
            <v>12.365522867208915</v>
          </cell>
          <cell r="R18">
            <v>12.768737987071971</v>
          </cell>
        </row>
        <row r="19">
          <cell r="C19" t="str">
            <v>සෝයා බෝංචි</v>
          </cell>
          <cell r="D19">
            <v>914</v>
          </cell>
          <cell r="E19">
            <v>3537.7</v>
          </cell>
          <cell r="F19">
            <v>1915</v>
          </cell>
          <cell r="G19">
            <v>1931.0751505463375</v>
          </cell>
          <cell r="H19">
            <v>3985.8468919465804</v>
          </cell>
          <cell r="I19">
            <v>2.1970000000000001</v>
          </cell>
          <cell r="J19">
            <v>7.8791000000000002</v>
          </cell>
          <cell r="K19">
            <v>3.8</v>
          </cell>
          <cell r="L19">
            <v>3.8422984979461754</v>
          </cell>
          <cell r="M19">
            <v>7.7800715000202363</v>
          </cell>
          <cell r="N19">
            <v>2.4037199124726478</v>
          </cell>
          <cell r="O19">
            <v>2.2271815021058883</v>
          </cell>
          <cell r="P19">
            <v>1.9843342036553524</v>
          </cell>
          <cell r="Q19">
            <v>1.9897198184436877</v>
          </cell>
          <cell r="R19">
            <v>1.9519243239723789</v>
          </cell>
        </row>
        <row r="20">
          <cell r="C20" t="str">
            <v>(a) සංශෝධිත</v>
          </cell>
          <cell r="N20" t="str">
            <v xml:space="preserve">මූලය: </v>
          </cell>
          <cell r="O20" t="str">
            <v>ජන ලේඛන හා සංඛ්‍යාලේඛන දෙපාර්තමේන්තුව</v>
          </cell>
        </row>
        <row r="21">
          <cell r="C21" t="str">
            <v>(b) තාවකාලික</v>
          </cell>
        </row>
        <row r="22">
          <cell r="C22" t="str">
            <v>(c) අමු මිරිස්‍ කිලෝග්‍රෑම් 4කින්, වියළි මිරිස් කිලෝග්‍රෑමයක් ලබා ගත හැක</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 වැනි සංඛ්‍යා සටහන"/>
      <sheetName val="Table 19"/>
    </sheetNames>
    <sheetDataSet>
      <sheetData sheetId="0"/>
      <sheetData sheetId="1">
        <row r="2">
          <cell r="B2" t="str">
            <v>ජාතික නිෂ්පාදිතය, වියදම, ආදායම හා සේවා නියුක්තිය</v>
          </cell>
        </row>
        <row r="4">
          <cell r="B4" t="str">
            <v xml:space="preserve">සීනි නිෂ්පාදන අංශය පිළිබඳ සංඛ්‍යාන </v>
          </cell>
        </row>
        <row r="6">
          <cell r="B6" t="str">
            <v>ශීර්ෂය</v>
          </cell>
          <cell r="C6" t="str">
            <v>ඒකකය</v>
          </cell>
        </row>
        <row r="8">
          <cell r="B8" t="str">
            <v>1. උක් වගා කරන ලද මුළු බිම්</v>
          </cell>
        </row>
        <row r="9">
          <cell r="B9" t="str">
            <v xml:space="preserve"> ප්‍රමාණය (නිරි වගාව ඇතුළත්ව) (ඇ)</v>
          </cell>
          <cell r="C9" t="str">
            <v>හෙක්ටයාර</v>
          </cell>
        </row>
        <row r="11">
          <cell r="B11" t="str">
            <v>2. උක් දඬු කපාගත් බිම් ප්‍රමාණය</v>
          </cell>
          <cell r="C11" t="str">
            <v>හෙක්ටයාර</v>
          </cell>
        </row>
        <row r="12">
          <cell r="B12" t="str">
            <v xml:space="preserve">     (නිරි වගාව ඇතුළත්ව) (ඇ)  </v>
          </cell>
        </row>
        <row r="14">
          <cell r="B14" t="str">
            <v>3. කපාගත් උක් දඬු ප්‍රමාණය</v>
          </cell>
          <cell r="C14" t="str">
            <v>මෙට්‍රික් ටොන් දහස්</v>
          </cell>
        </row>
        <row r="15">
          <cell r="B15" t="str">
            <v xml:space="preserve">       (නිරි වගාව ඇතුළත්ව) (ඇ) </v>
          </cell>
        </row>
        <row r="17">
          <cell r="B17" t="str">
            <v xml:space="preserve">4. පෞද්ගලික අංශයෙන් මිලට </v>
          </cell>
          <cell r="C17" t="str">
            <v>මෙට්‍රික් ටොන් දහස්</v>
          </cell>
        </row>
        <row r="18">
          <cell r="B18" t="str">
            <v xml:space="preserve">     ගත් උක් දඬු ප්‍රමාණය</v>
          </cell>
        </row>
        <row r="19">
          <cell r="B19" t="str">
            <v>5. අඹරන ලද උක් ඳඩු ප්‍රමාණය</v>
          </cell>
          <cell r="C19" t="str">
            <v>මෙට්‍රික් ටොන් දහස්</v>
          </cell>
        </row>
        <row r="21">
          <cell r="B21" t="str">
            <v>6. සාමාන්‍ය ඵලදාව (ඇ)</v>
          </cell>
          <cell r="C21" t="str">
            <v xml:space="preserve">හෙක්ටයාරයකට </v>
          </cell>
        </row>
        <row r="22">
          <cell r="C22" t="str">
            <v>මෙට්‍රික් ටොන්</v>
          </cell>
        </row>
        <row r="23">
          <cell r="B23" t="str">
            <v>7. නිෂ්පාදනය කළ සීනි ප්‍රමාණය</v>
          </cell>
          <cell r="C23" t="str">
            <v>මෙට්‍රික් ටොන් දහස්</v>
          </cell>
        </row>
        <row r="24">
          <cell r="B24" t="str">
            <v xml:space="preserve">    (අපතේ යන සීනි හැර)</v>
          </cell>
        </row>
        <row r="26">
          <cell r="B26" t="str">
            <v>8. සීනි සීනි ලබාගැනීමේ අනුපාතය</v>
          </cell>
          <cell r="C26" t="str">
            <v>සියයට</v>
          </cell>
        </row>
        <row r="27">
          <cell r="B27" t="str">
            <v>(අ) සංශෝධිත</v>
          </cell>
        </row>
        <row r="28">
          <cell r="B28" t="str">
            <v xml:space="preserve">(ආ) තාවකාලික </v>
          </cell>
        </row>
        <row r="29">
          <cell r="B29" t="str">
            <v>(ඇ) කේන්ද්‍රීය වගාවන් සහ බිම් කට්ටිකරුවන් සතු වගාවන් ද ඇතුළත් වේ</v>
          </cell>
        </row>
        <row r="30">
          <cell r="B30" t="str">
            <v xml:space="preserve">                                   </v>
          </cell>
          <cell r="C30" t="str">
            <v>නිෂ්පාදනය කළ සීනි ප්‍රමාණය</v>
          </cell>
        </row>
        <row r="31">
          <cell r="B31" t="str">
            <v>(ඈ) සීනි ලබාගැනීමේ අනුපාතය = --------------------------------------------- x 100</v>
          </cell>
        </row>
        <row r="32">
          <cell r="C32" t="str">
            <v>අඹරන ලද උක් දඬු ප්‍රමාණය</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0 new (2)"/>
      <sheetName val="22 new"/>
      <sheetName val="22"/>
      <sheetName val="23 new"/>
      <sheetName val="23"/>
      <sheetName val="24"/>
      <sheetName val="25"/>
      <sheetName val="26"/>
      <sheetName val="27"/>
      <sheetName val="28"/>
      <sheetName val="29"/>
      <sheetName val="30"/>
      <sheetName val="31 new"/>
      <sheetName val="31"/>
    </sheetNames>
    <sheetDataSet>
      <sheetData sheetId="0" refreshError="1"/>
      <sheetData sheetId="1" refreshError="1"/>
      <sheetData sheetId="2" refreshError="1"/>
      <sheetData sheetId="3" refreshError="1"/>
      <sheetData sheetId="4" refreshError="1"/>
      <sheetData sheetId="5">
        <row r="1">
          <cell r="B1" t="str">
            <v>NATIONAL OUTPUT AND EXPENDITURE</v>
          </cell>
          <cell r="V1" t="str">
            <v>TABLE 24</v>
          </cell>
        </row>
        <row r="2">
          <cell r="B2" t="str">
            <v xml:space="preserve">Investment Approvals in Industry by the Board of Investment of Sri Lanka  </v>
          </cell>
        </row>
        <row r="4">
          <cell r="B4" t="str">
            <v>Category</v>
          </cell>
          <cell r="G4" t="str">
            <v>Number of Projects</v>
          </cell>
          <cell r="K4" t="str">
            <v>Foreign Investment Potential
(Rs.million)</v>
          </cell>
          <cell r="O4" t="str">
            <v xml:space="preserve">Total Investment Potential
(Rs.million)         </v>
          </cell>
          <cell r="S4" t="str">
            <v>Employment Potential
(No.)</v>
          </cell>
        </row>
        <row r="6">
          <cell r="G6" t="str">
            <v>Approvals</v>
          </cell>
          <cell r="I6" t="str">
            <v>Contracted</v>
          </cell>
          <cell r="K6" t="str">
            <v>Approvals</v>
          </cell>
          <cell r="M6" t="str">
            <v>Contracted</v>
          </cell>
          <cell r="O6" t="str">
            <v>Approvals</v>
          </cell>
          <cell r="Q6" t="str">
            <v>Contracted</v>
          </cell>
          <cell r="S6" t="str">
            <v xml:space="preserve"> Approvals</v>
          </cell>
          <cell r="U6" t="str">
            <v>Contracted</v>
          </cell>
        </row>
        <row r="7">
          <cell r="G7" t="str">
            <v>2009 (a)</v>
          </cell>
          <cell r="H7" t="str">
            <v>2010 (b)</v>
          </cell>
          <cell r="I7" t="str">
            <v>2009 (a)</v>
          </cell>
          <cell r="J7" t="str">
            <v>2010 (b)</v>
          </cell>
          <cell r="K7" t="str">
            <v>2009 (a)</v>
          </cell>
          <cell r="L7" t="str">
            <v>2010 (b)</v>
          </cell>
          <cell r="M7" t="str">
            <v>2009 (a)</v>
          </cell>
          <cell r="N7" t="str">
            <v>2010 (b)</v>
          </cell>
          <cell r="O7" t="str">
            <v>2009 (a)</v>
          </cell>
          <cell r="P7" t="str">
            <v>2010 (b)</v>
          </cell>
          <cell r="Q7" t="str">
            <v>2009 (a)</v>
          </cell>
          <cell r="R7" t="str">
            <v>2010 (b)</v>
          </cell>
          <cell r="S7" t="str">
            <v>2009 (a)</v>
          </cell>
          <cell r="T7" t="str">
            <v>2010 (b)</v>
          </cell>
          <cell r="U7" t="str">
            <v>2009 (a)</v>
          </cell>
          <cell r="V7" t="str">
            <v>2010 (b)</v>
          </cell>
        </row>
        <row r="8">
          <cell r="B8" t="str">
            <v>1 .</v>
          </cell>
          <cell r="C8" t="str">
            <v>Food, beverages and tobacco products</v>
          </cell>
          <cell r="G8">
            <v>35</v>
          </cell>
          <cell r="H8">
            <v>27</v>
          </cell>
          <cell r="I8">
            <v>13</v>
          </cell>
          <cell r="J8">
            <v>16</v>
          </cell>
          <cell r="K8">
            <v>30626</v>
          </cell>
          <cell r="L8">
            <v>4286</v>
          </cell>
          <cell r="M8">
            <v>1383</v>
          </cell>
          <cell r="N8">
            <v>3394</v>
          </cell>
          <cell r="O8">
            <v>42280</v>
          </cell>
          <cell r="P8">
            <v>6828</v>
          </cell>
          <cell r="Q8">
            <v>6944</v>
          </cell>
          <cell r="R8">
            <v>4930</v>
          </cell>
          <cell r="S8">
            <v>4806</v>
          </cell>
          <cell r="T8">
            <v>2155</v>
          </cell>
          <cell r="U8">
            <v>1354</v>
          </cell>
          <cell r="V8">
            <v>1102</v>
          </cell>
        </row>
        <row r="9">
          <cell r="B9" t="str">
            <v>2 .</v>
          </cell>
          <cell r="C9" t="str">
            <v>Textile, wearing apparel and leather products</v>
          </cell>
          <cell r="G9">
            <v>30</v>
          </cell>
          <cell r="H9">
            <v>30</v>
          </cell>
          <cell r="I9">
            <v>16</v>
          </cell>
          <cell r="J9">
            <v>26</v>
          </cell>
          <cell r="K9">
            <v>1537</v>
          </cell>
          <cell r="L9">
            <v>1324</v>
          </cell>
          <cell r="M9">
            <v>827</v>
          </cell>
          <cell r="N9">
            <v>590</v>
          </cell>
          <cell r="O9">
            <v>3592</v>
          </cell>
          <cell r="P9">
            <v>6157</v>
          </cell>
          <cell r="Q9">
            <v>1825</v>
          </cell>
          <cell r="R9">
            <v>5995</v>
          </cell>
          <cell r="S9">
            <v>6199</v>
          </cell>
          <cell r="T9">
            <v>15356</v>
          </cell>
          <cell r="U9">
            <v>3100</v>
          </cell>
          <cell r="V9">
            <v>8911</v>
          </cell>
        </row>
        <row r="10">
          <cell r="B10" t="str">
            <v>3 .</v>
          </cell>
          <cell r="C10" t="str">
            <v>Wood and wood products, excluding furniture (c)</v>
          </cell>
          <cell r="G10">
            <v>4</v>
          </cell>
          <cell r="H10">
            <v>1</v>
          </cell>
          <cell r="I10">
            <v>3</v>
          </cell>
          <cell r="J10">
            <v>3</v>
          </cell>
          <cell r="K10">
            <v>173</v>
          </cell>
          <cell r="L10" t="str">
            <v>-</v>
          </cell>
          <cell r="M10">
            <v>500</v>
          </cell>
          <cell r="N10">
            <v>285</v>
          </cell>
          <cell r="O10">
            <v>426</v>
          </cell>
          <cell r="P10">
            <v>99</v>
          </cell>
          <cell r="Q10">
            <v>638</v>
          </cell>
          <cell r="R10">
            <v>371</v>
          </cell>
          <cell r="S10">
            <v>299</v>
          </cell>
          <cell r="T10">
            <v>42</v>
          </cell>
          <cell r="U10">
            <v>536</v>
          </cell>
          <cell r="V10">
            <v>353</v>
          </cell>
        </row>
        <row r="11">
          <cell r="B11" t="str">
            <v>4 .</v>
          </cell>
          <cell r="C11" t="str">
            <v>Paper products, publishing and printing</v>
          </cell>
          <cell r="G11">
            <v>3</v>
          </cell>
          <cell r="H11">
            <v>3</v>
          </cell>
          <cell r="I11">
            <v>3</v>
          </cell>
          <cell r="J11">
            <v>2</v>
          </cell>
          <cell r="K11">
            <v>65</v>
          </cell>
          <cell r="L11">
            <v>802</v>
          </cell>
          <cell r="M11">
            <v>92</v>
          </cell>
          <cell r="N11">
            <v>802</v>
          </cell>
          <cell r="O11">
            <v>207</v>
          </cell>
          <cell r="P11">
            <v>1032</v>
          </cell>
          <cell r="Q11">
            <v>136</v>
          </cell>
          <cell r="R11">
            <v>917</v>
          </cell>
          <cell r="S11">
            <v>250</v>
          </cell>
          <cell r="T11">
            <v>535</v>
          </cell>
          <cell r="U11">
            <v>100</v>
          </cell>
          <cell r="V11">
            <v>500</v>
          </cell>
        </row>
        <row r="12">
          <cell r="B12" t="str">
            <v>5 .</v>
          </cell>
          <cell r="C12" t="str">
            <v>Chemical, petroleum, coal, rubber and</v>
          </cell>
        </row>
        <row r="13">
          <cell r="C13" t="str">
            <v xml:space="preserve">   plastic products</v>
          </cell>
          <cell r="G13">
            <v>20</v>
          </cell>
          <cell r="H13">
            <v>10</v>
          </cell>
          <cell r="I13">
            <v>11</v>
          </cell>
          <cell r="J13">
            <v>10</v>
          </cell>
          <cell r="K13">
            <v>3509</v>
          </cell>
          <cell r="L13">
            <v>348</v>
          </cell>
          <cell r="M13">
            <v>3932</v>
          </cell>
          <cell r="N13">
            <v>170</v>
          </cell>
          <cell r="O13">
            <v>5318</v>
          </cell>
          <cell r="P13">
            <v>983</v>
          </cell>
          <cell r="Q13">
            <v>8464</v>
          </cell>
          <cell r="R13">
            <v>863</v>
          </cell>
          <cell r="S13">
            <v>2199</v>
          </cell>
          <cell r="T13">
            <v>948</v>
          </cell>
          <cell r="U13">
            <v>1868</v>
          </cell>
          <cell r="V13">
            <v>921</v>
          </cell>
        </row>
        <row r="14">
          <cell r="B14" t="str">
            <v>6 .</v>
          </cell>
          <cell r="C14" t="str">
            <v>Non-metallic mineral products</v>
          </cell>
          <cell r="G14">
            <v>15</v>
          </cell>
          <cell r="H14">
            <v>8</v>
          </cell>
          <cell r="I14">
            <v>14</v>
          </cell>
          <cell r="J14">
            <v>5</v>
          </cell>
          <cell r="K14">
            <v>3023</v>
          </cell>
          <cell r="L14">
            <v>2886</v>
          </cell>
          <cell r="M14">
            <v>6156</v>
          </cell>
          <cell r="N14">
            <v>128</v>
          </cell>
          <cell r="O14">
            <v>3472</v>
          </cell>
          <cell r="P14">
            <v>6573</v>
          </cell>
          <cell r="Q14">
            <v>6592</v>
          </cell>
          <cell r="R14">
            <v>506</v>
          </cell>
          <cell r="S14">
            <v>1398</v>
          </cell>
          <cell r="T14">
            <v>490</v>
          </cell>
          <cell r="U14">
            <v>1135</v>
          </cell>
          <cell r="V14">
            <v>251</v>
          </cell>
        </row>
        <row r="15">
          <cell r="B15" t="str">
            <v>7 .</v>
          </cell>
          <cell r="C15" t="str">
            <v>Basic metal products</v>
          </cell>
          <cell r="G15" t="str">
            <v>-</v>
          </cell>
          <cell r="H15" t="str">
            <v>-</v>
          </cell>
          <cell r="I15" t="str">
            <v>-</v>
          </cell>
          <cell r="J15" t="str">
            <v>-</v>
          </cell>
          <cell r="K15" t="str">
            <v>-</v>
          </cell>
          <cell r="L15" t="str">
            <v>-</v>
          </cell>
          <cell r="M15" t="str">
            <v>-</v>
          </cell>
          <cell r="N15" t="str">
            <v>-</v>
          </cell>
          <cell r="O15" t="str">
            <v>-</v>
          </cell>
          <cell r="P15" t="str">
            <v>-</v>
          </cell>
          <cell r="Q15" t="str">
            <v>-</v>
          </cell>
          <cell r="R15" t="str">
            <v>-</v>
          </cell>
          <cell r="S15" t="str">
            <v>-</v>
          </cell>
          <cell r="T15" t="str">
            <v>-</v>
          </cell>
          <cell r="U15" t="str">
            <v>-</v>
          </cell>
          <cell r="V15" t="str">
            <v>-</v>
          </cell>
        </row>
        <row r="16">
          <cell r="B16" t="str">
            <v>8 .</v>
          </cell>
          <cell r="C16" t="str">
            <v>Fabricated metal products, machinery and</v>
          </cell>
        </row>
        <row r="17">
          <cell r="C17" t="str">
            <v xml:space="preserve">   transport equipment</v>
          </cell>
          <cell r="G17">
            <v>17</v>
          </cell>
          <cell r="H17">
            <v>18</v>
          </cell>
          <cell r="I17">
            <v>8</v>
          </cell>
          <cell r="J17">
            <v>14</v>
          </cell>
          <cell r="K17">
            <v>233292</v>
          </cell>
          <cell r="L17">
            <v>1592</v>
          </cell>
          <cell r="M17">
            <v>231257</v>
          </cell>
          <cell r="N17">
            <v>2930</v>
          </cell>
          <cell r="O17">
            <v>236865</v>
          </cell>
          <cell r="P17">
            <v>4007</v>
          </cell>
          <cell r="Q17">
            <v>233118</v>
          </cell>
          <cell r="R17">
            <v>5151</v>
          </cell>
          <cell r="S17">
            <v>91991</v>
          </cell>
          <cell r="T17">
            <v>1774</v>
          </cell>
          <cell r="U17">
            <v>91070</v>
          </cell>
          <cell r="V17">
            <v>1296</v>
          </cell>
        </row>
        <row r="18">
          <cell r="B18" t="str">
            <v>9 .</v>
          </cell>
          <cell r="C18" t="str">
            <v>Manufactured products (n.e.s)</v>
          </cell>
          <cell r="G18">
            <v>16</v>
          </cell>
          <cell r="H18">
            <v>17</v>
          </cell>
          <cell r="I18">
            <v>12</v>
          </cell>
          <cell r="J18">
            <v>18</v>
          </cell>
          <cell r="K18">
            <v>366</v>
          </cell>
          <cell r="L18">
            <v>724</v>
          </cell>
          <cell r="M18">
            <v>969</v>
          </cell>
          <cell r="N18">
            <v>980</v>
          </cell>
          <cell r="O18">
            <v>1067</v>
          </cell>
          <cell r="P18">
            <v>1434</v>
          </cell>
          <cell r="Q18">
            <v>1564</v>
          </cell>
          <cell r="R18">
            <v>2079</v>
          </cell>
          <cell r="S18">
            <v>1293</v>
          </cell>
          <cell r="T18">
            <v>1165</v>
          </cell>
          <cell r="U18">
            <v>1842</v>
          </cell>
          <cell r="V18">
            <v>1202</v>
          </cell>
        </row>
        <row r="19">
          <cell r="B19" t="str">
            <v>10 .</v>
          </cell>
          <cell r="C19" t="str">
            <v>Services</v>
          </cell>
          <cell r="G19">
            <v>221</v>
          </cell>
          <cell r="H19">
            <v>209</v>
          </cell>
          <cell r="I19">
            <v>86</v>
          </cell>
          <cell r="J19">
            <v>141</v>
          </cell>
          <cell r="K19">
            <v>165441</v>
          </cell>
          <cell r="L19">
            <v>70642</v>
          </cell>
          <cell r="M19">
            <v>124968</v>
          </cell>
          <cell r="N19">
            <v>46038</v>
          </cell>
          <cell r="O19">
            <v>239743</v>
          </cell>
          <cell r="P19">
            <v>146014</v>
          </cell>
          <cell r="Q19">
            <v>147654</v>
          </cell>
          <cell r="R19">
            <v>91200</v>
          </cell>
          <cell r="S19">
            <v>16646</v>
          </cell>
          <cell r="T19">
            <v>25617</v>
          </cell>
          <cell r="U19">
            <v>5691</v>
          </cell>
          <cell r="V19">
            <v>12407</v>
          </cell>
        </row>
        <row r="20">
          <cell r="B20" t="str">
            <v>11 .</v>
          </cell>
          <cell r="C20" t="str">
            <v xml:space="preserve">Expanded Projects </v>
          </cell>
          <cell r="G20">
            <v>23</v>
          </cell>
          <cell r="H20">
            <v>30</v>
          </cell>
          <cell r="I20">
            <v>16</v>
          </cell>
          <cell r="J20">
            <v>27</v>
          </cell>
          <cell r="K20">
            <v>2973</v>
          </cell>
          <cell r="L20" t="str">
            <v>-</v>
          </cell>
          <cell r="M20">
            <v>3945</v>
          </cell>
          <cell r="N20" t="str">
            <v>-</v>
          </cell>
          <cell r="O20">
            <v>17617</v>
          </cell>
          <cell r="P20">
            <v>120765</v>
          </cell>
          <cell r="Q20">
            <v>15517</v>
          </cell>
          <cell r="R20">
            <v>109641</v>
          </cell>
          <cell r="S20">
            <v>3384</v>
          </cell>
          <cell r="T20">
            <v>5990</v>
          </cell>
          <cell r="U20">
            <v>1499</v>
          </cell>
          <cell r="V20">
            <v>6156</v>
          </cell>
        </row>
        <row r="21">
          <cell r="B21" t="str">
            <v xml:space="preserve"> Total</v>
          </cell>
          <cell r="G21">
            <v>384</v>
          </cell>
          <cell r="H21">
            <v>353</v>
          </cell>
          <cell r="I21">
            <v>182</v>
          </cell>
          <cell r="J21">
            <v>262</v>
          </cell>
          <cell r="K21">
            <v>441005</v>
          </cell>
          <cell r="L21">
            <v>82604</v>
          </cell>
          <cell r="M21">
            <v>374029</v>
          </cell>
          <cell r="N21">
            <v>55317</v>
          </cell>
          <cell r="O21">
            <v>550587</v>
          </cell>
          <cell r="P21">
            <v>293892</v>
          </cell>
          <cell r="Q21">
            <v>422452</v>
          </cell>
          <cell r="R21">
            <v>221653</v>
          </cell>
          <cell r="S21">
            <v>128465</v>
          </cell>
          <cell r="T21">
            <v>54072</v>
          </cell>
          <cell r="U21">
            <v>108195</v>
          </cell>
          <cell r="V21">
            <v>33099</v>
          </cell>
        </row>
        <row r="22">
          <cell r="B22" t="str">
            <v>(a) Revised</v>
          </cell>
          <cell r="V22" t="str">
            <v xml:space="preserve">Source: Board of Investment of Sri Lanka </v>
          </cell>
        </row>
        <row r="23">
          <cell r="B23" t="str">
            <v>(b) Provisional</v>
          </cell>
        </row>
        <row r="24">
          <cell r="B24" t="str">
            <v>(c) This figure is excluding furniture. However, past data remains unchanged</v>
          </cell>
        </row>
      </sheetData>
      <sheetData sheetId="6">
        <row r="2">
          <cell r="B2" t="str">
            <v>NATIONAL OUTPUT AND EXPENDITURE</v>
          </cell>
          <cell r="U2" t="str">
            <v>TABLE 25</v>
          </cell>
        </row>
        <row r="3">
          <cell r="B3" t="str">
            <v>Realised Investments in the Board of Investment (BOI) Enterprises (a)</v>
          </cell>
        </row>
        <row r="5">
          <cell r="B5" t="str">
            <v>Category</v>
          </cell>
          <cell r="D5" t="str">
            <v>Number of Projects</v>
          </cell>
          <cell r="J5" t="str">
            <v>Foreign investment
(Rs. million)</v>
          </cell>
          <cell r="P5" t="str">
            <v>Total Investment Potential
(Rs. million)</v>
          </cell>
        </row>
        <row r="7">
          <cell r="D7">
            <v>2005</v>
          </cell>
          <cell r="E7">
            <v>2006</v>
          </cell>
          <cell r="F7">
            <v>2007</v>
          </cell>
          <cell r="G7">
            <v>2008</v>
          </cell>
          <cell r="H7" t="str">
            <v>2009 (b)</v>
          </cell>
          <cell r="I7" t="str">
            <v>2010 (c)</v>
          </cell>
          <cell r="J7">
            <v>2005</v>
          </cell>
          <cell r="K7">
            <v>2006</v>
          </cell>
          <cell r="L7">
            <v>2007</v>
          </cell>
          <cell r="M7">
            <v>2008</v>
          </cell>
          <cell r="N7" t="str">
            <v>2009 (b)</v>
          </cell>
          <cell r="O7" t="str">
            <v>2010 (c)</v>
          </cell>
          <cell r="P7">
            <v>2005</v>
          </cell>
          <cell r="Q7">
            <v>2006</v>
          </cell>
          <cell r="R7">
            <v>2007</v>
          </cell>
          <cell r="S7">
            <v>2008</v>
          </cell>
          <cell r="T7" t="str">
            <v>2009 (b)</v>
          </cell>
          <cell r="U7" t="str">
            <v>2010 (c)</v>
          </cell>
        </row>
        <row r="9">
          <cell r="B9" t="str">
            <v>1 .</v>
          </cell>
          <cell r="C9" t="str">
            <v>Food, beverages and tobacco products</v>
          </cell>
          <cell r="D9">
            <v>147</v>
          </cell>
          <cell r="E9">
            <v>142</v>
          </cell>
          <cell r="F9">
            <v>145</v>
          </cell>
          <cell r="G9">
            <v>146</v>
          </cell>
          <cell r="H9">
            <v>136</v>
          </cell>
          <cell r="J9">
            <v>16765</v>
          </cell>
          <cell r="K9">
            <v>20375</v>
          </cell>
          <cell r="L9">
            <v>22766</v>
          </cell>
          <cell r="M9">
            <v>28970</v>
          </cell>
          <cell r="N9">
            <v>29405</v>
          </cell>
          <cell r="P9">
            <v>27105</v>
          </cell>
          <cell r="Q9">
            <v>32174</v>
          </cell>
          <cell r="R9">
            <v>36604</v>
          </cell>
          <cell r="S9">
            <v>45556</v>
          </cell>
          <cell r="T9">
            <v>45831</v>
          </cell>
        </row>
        <row r="10">
          <cell r="B10" t="str">
            <v>2 .</v>
          </cell>
          <cell r="C10" t="str">
            <v>Textile, wearing apparel and leather products</v>
          </cell>
          <cell r="D10">
            <v>483</v>
          </cell>
          <cell r="E10">
            <v>492</v>
          </cell>
          <cell r="F10">
            <v>467</v>
          </cell>
          <cell r="G10">
            <v>419</v>
          </cell>
          <cell r="H10">
            <v>382</v>
          </cell>
          <cell r="J10">
            <v>30278</v>
          </cell>
          <cell r="K10">
            <v>36970</v>
          </cell>
          <cell r="L10">
            <v>44906</v>
          </cell>
          <cell r="M10">
            <v>47629</v>
          </cell>
          <cell r="N10">
            <v>48634</v>
          </cell>
          <cell r="P10">
            <v>45879</v>
          </cell>
          <cell r="Q10">
            <v>55767</v>
          </cell>
          <cell r="R10">
            <v>65107</v>
          </cell>
          <cell r="S10">
            <v>70721</v>
          </cell>
          <cell r="T10">
            <v>74304</v>
          </cell>
        </row>
        <row r="11">
          <cell r="B11" t="str">
            <v>3 .</v>
          </cell>
          <cell r="C11" t="str">
            <v>Wood and wood products, excluding furniture (c)</v>
          </cell>
          <cell r="D11">
            <v>28</v>
          </cell>
          <cell r="E11">
            <v>25</v>
          </cell>
          <cell r="F11">
            <v>26</v>
          </cell>
          <cell r="G11">
            <v>30</v>
          </cell>
          <cell r="H11">
            <v>29</v>
          </cell>
          <cell r="J11">
            <v>5619</v>
          </cell>
          <cell r="K11">
            <v>5715</v>
          </cell>
          <cell r="L11">
            <v>5581</v>
          </cell>
          <cell r="M11">
            <v>5929</v>
          </cell>
          <cell r="N11">
            <v>6056</v>
          </cell>
          <cell r="P11">
            <v>5877</v>
          </cell>
          <cell r="Q11">
            <v>6111</v>
          </cell>
          <cell r="R11">
            <v>6160</v>
          </cell>
          <cell r="S11">
            <v>6591</v>
          </cell>
          <cell r="T11">
            <v>6737</v>
          </cell>
        </row>
        <row r="12">
          <cell r="B12" t="str">
            <v>4 .</v>
          </cell>
          <cell r="C12" t="str">
            <v>Paper products, publishing and printing</v>
          </cell>
          <cell r="D12">
            <v>28</v>
          </cell>
          <cell r="E12">
            <v>30</v>
          </cell>
          <cell r="F12">
            <v>28</v>
          </cell>
          <cell r="G12">
            <v>28</v>
          </cell>
          <cell r="H12">
            <v>27</v>
          </cell>
          <cell r="J12">
            <v>788</v>
          </cell>
          <cell r="K12">
            <v>747</v>
          </cell>
          <cell r="L12">
            <v>1004</v>
          </cell>
          <cell r="M12">
            <v>1579</v>
          </cell>
          <cell r="N12">
            <v>3782</v>
          </cell>
          <cell r="P12">
            <v>1771</v>
          </cell>
          <cell r="Q12">
            <v>1769</v>
          </cell>
          <cell r="R12">
            <v>2085</v>
          </cell>
          <cell r="S12">
            <v>2962</v>
          </cell>
          <cell r="T12">
            <v>4929</v>
          </cell>
        </row>
        <row r="13">
          <cell r="B13" t="str">
            <v>5 .</v>
          </cell>
          <cell r="C13" t="str">
            <v>Chemical, petroleum, coal, rubber and</v>
          </cell>
        </row>
        <row r="14">
          <cell r="C14" t="str">
            <v xml:space="preserve">   plastic products</v>
          </cell>
          <cell r="D14">
            <v>143</v>
          </cell>
          <cell r="E14">
            <v>144</v>
          </cell>
          <cell r="F14">
            <v>138</v>
          </cell>
          <cell r="G14">
            <v>130</v>
          </cell>
          <cell r="H14">
            <v>122</v>
          </cell>
          <cell r="J14">
            <v>19042</v>
          </cell>
          <cell r="K14">
            <v>21931</v>
          </cell>
          <cell r="L14">
            <v>29415</v>
          </cell>
          <cell r="M14">
            <v>35617</v>
          </cell>
          <cell r="N14">
            <v>35772</v>
          </cell>
          <cell r="P14">
            <v>28516</v>
          </cell>
          <cell r="Q14">
            <v>33447</v>
          </cell>
          <cell r="R14">
            <v>39804</v>
          </cell>
          <cell r="S14">
            <v>48707</v>
          </cell>
          <cell r="T14">
            <v>46385</v>
          </cell>
        </row>
        <row r="15">
          <cell r="B15" t="str">
            <v>6 .</v>
          </cell>
          <cell r="C15" t="str">
            <v>Non-metallic mineral products</v>
          </cell>
          <cell r="D15">
            <v>62</v>
          </cell>
          <cell r="E15">
            <v>64</v>
          </cell>
          <cell r="F15">
            <v>64</v>
          </cell>
          <cell r="G15">
            <v>67</v>
          </cell>
          <cell r="H15">
            <v>68</v>
          </cell>
          <cell r="J15">
            <v>9621</v>
          </cell>
          <cell r="K15">
            <v>11400</v>
          </cell>
          <cell r="L15">
            <v>11371</v>
          </cell>
          <cell r="M15">
            <v>7395</v>
          </cell>
          <cell r="N15">
            <v>7783</v>
          </cell>
          <cell r="P15">
            <v>17942</v>
          </cell>
          <cell r="Q15">
            <v>19792</v>
          </cell>
          <cell r="R15">
            <v>25478</v>
          </cell>
          <cell r="S15">
            <v>27014</v>
          </cell>
          <cell r="T15">
            <v>31605</v>
          </cell>
        </row>
        <row r="16">
          <cell r="B16" t="str">
            <v>7 .</v>
          </cell>
          <cell r="C16" t="str">
            <v>Basic Metal Products</v>
          </cell>
          <cell r="D16" t="str">
            <v>-</v>
          </cell>
          <cell r="E16" t="str">
            <v>-</v>
          </cell>
          <cell r="F16" t="str">
            <v>-</v>
          </cell>
          <cell r="G16" t="str">
            <v>-</v>
          </cell>
          <cell r="H16" t="str">
            <v>-</v>
          </cell>
          <cell r="J16" t="str">
            <v>-</v>
          </cell>
          <cell r="K16" t="str">
            <v>-</v>
          </cell>
          <cell r="L16" t="str">
            <v>-</v>
          </cell>
          <cell r="M16" t="str">
            <v>-</v>
          </cell>
          <cell r="N16" t="str">
            <v>-</v>
          </cell>
          <cell r="P16" t="str">
            <v>-</v>
          </cell>
          <cell r="Q16" t="str">
            <v>-</v>
          </cell>
          <cell r="R16" t="str">
            <v>-</v>
          </cell>
          <cell r="S16" t="str">
            <v>-</v>
          </cell>
          <cell r="T16" t="str">
            <v>-</v>
          </cell>
        </row>
        <row r="17">
          <cell r="B17" t="str">
            <v>8 .</v>
          </cell>
          <cell r="C17" t="str">
            <v>Fabricated metal products, machinery and</v>
          </cell>
        </row>
        <row r="18">
          <cell r="C18" t="str">
            <v xml:space="preserve">    transport equipment</v>
          </cell>
          <cell r="D18">
            <v>92</v>
          </cell>
          <cell r="E18">
            <v>83</v>
          </cell>
          <cell r="F18">
            <v>84</v>
          </cell>
          <cell r="G18">
            <v>89</v>
          </cell>
          <cell r="H18">
            <v>89</v>
          </cell>
          <cell r="J18">
            <v>9827</v>
          </cell>
          <cell r="K18">
            <v>13153</v>
          </cell>
          <cell r="L18">
            <v>14440</v>
          </cell>
          <cell r="M18">
            <v>12303</v>
          </cell>
          <cell r="N18">
            <v>13197</v>
          </cell>
          <cell r="P18">
            <v>12383</v>
          </cell>
          <cell r="Q18">
            <v>16424</v>
          </cell>
          <cell r="R18">
            <v>17362</v>
          </cell>
          <cell r="S18">
            <v>15135</v>
          </cell>
          <cell r="T18">
            <v>16816</v>
          </cell>
        </row>
        <row r="19">
          <cell r="B19" t="str">
            <v>9 .</v>
          </cell>
          <cell r="C19" t="str">
            <v>Manufactured products (n.e.s.)</v>
          </cell>
          <cell r="D19">
            <v>167</v>
          </cell>
          <cell r="E19">
            <v>156</v>
          </cell>
          <cell r="F19">
            <v>153</v>
          </cell>
          <cell r="G19">
            <v>155</v>
          </cell>
          <cell r="H19">
            <v>156</v>
          </cell>
          <cell r="J19">
            <v>8403</v>
          </cell>
          <cell r="K19">
            <v>10750</v>
          </cell>
          <cell r="L19">
            <v>11890</v>
          </cell>
          <cell r="M19">
            <v>14317</v>
          </cell>
          <cell r="N19">
            <v>17938</v>
          </cell>
          <cell r="P19">
            <v>11534</v>
          </cell>
          <cell r="Q19">
            <v>14487</v>
          </cell>
          <cell r="R19">
            <v>16387</v>
          </cell>
          <cell r="S19">
            <v>18534</v>
          </cell>
          <cell r="T19">
            <v>22290</v>
          </cell>
        </row>
        <row r="20">
          <cell r="B20" t="str">
            <v>10 .</v>
          </cell>
          <cell r="C20" t="str">
            <v>Services</v>
          </cell>
          <cell r="D20">
            <v>721</v>
          </cell>
          <cell r="E20">
            <v>793</v>
          </cell>
          <cell r="F20">
            <v>872</v>
          </cell>
          <cell r="G20">
            <v>925</v>
          </cell>
          <cell r="H20">
            <v>913</v>
          </cell>
          <cell r="J20">
            <v>133180</v>
          </cell>
          <cell r="K20">
            <v>164325</v>
          </cell>
          <cell r="L20">
            <v>222871</v>
          </cell>
          <cell r="M20">
            <v>286669</v>
          </cell>
          <cell r="N20">
            <v>331894</v>
          </cell>
          <cell r="P20">
            <v>229122</v>
          </cell>
          <cell r="Q20">
            <v>288046</v>
          </cell>
          <cell r="R20">
            <v>392107</v>
          </cell>
          <cell r="S20">
            <v>466604</v>
          </cell>
          <cell r="T20">
            <v>522296</v>
          </cell>
        </row>
        <row r="22">
          <cell r="B22" t="str">
            <v>Total</v>
          </cell>
          <cell r="D22">
            <v>1871</v>
          </cell>
          <cell r="E22">
            <v>1929</v>
          </cell>
          <cell r="F22">
            <v>1977</v>
          </cell>
          <cell r="G22">
            <v>1989</v>
          </cell>
          <cell r="H22">
            <v>1922</v>
          </cell>
          <cell r="J22">
            <v>233523</v>
          </cell>
          <cell r="K22">
            <v>285366</v>
          </cell>
          <cell r="L22">
            <v>364244</v>
          </cell>
          <cell r="M22">
            <v>440408</v>
          </cell>
          <cell r="N22">
            <v>494461</v>
          </cell>
          <cell r="P22">
            <v>380129</v>
          </cell>
          <cell r="Q22">
            <v>468017</v>
          </cell>
          <cell r="R22">
            <v>601093</v>
          </cell>
          <cell r="S22">
            <v>701824</v>
          </cell>
          <cell r="T22">
            <v>771193</v>
          </cell>
        </row>
        <row r="23">
          <cell r="B23" t="str">
            <v>(a)  Cumulative figures as at end of the year</v>
          </cell>
          <cell r="Q23" t="str">
            <v xml:space="preserve">         Source: Board of Investment of Sri Lanka</v>
          </cell>
        </row>
        <row r="24">
          <cell r="B24" t="str">
            <v>(b)  Revised</v>
          </cell>
        </row>
      </sheetData>
      <sheetData sheetId="7" refreshError="1"/>
      <sheetData sheetId="8" refreshError="1"/>
      <sheetData sheetId="9" refreshError="1"/>
      <sheetData sheetId="10" refreshError="1"/>
      <sheetData sheetId="11" refreshError="1"/>
      <sheetData sheetId="12" refreshError="1"/>
      <sheetData sheetId="13">
        <row r="2">
          <cell r="B2" t="str">
            <v>NATIONAL OUTPUT AND EXPENDITURE</v>
          </cell>
          <cell r="N2" t="str">
            <v>TABLE 31</v>
          </cell>
        </row>
        <row r="3">
          <cell r="B3" t="str">
            <v xml:space="preserve">Private Sector Industrial Production Volume Index (a)(b)   </v>
          </cell>
        </row>
        <row r="4">
          <cell r="N4" t="str">
            <v>1997=100</v>
          </cell>
        </row>
        <row r="5">
          <cell r="B5" t="str">
            <v>Period</v>
          </cell>
          <cell r="E5" t="str">
            <v>Overall Index</v>
          </cell>
          <cell r="F5" t="str">
            <v>Food, beverages and tobacco products</v>
          </cell>
          <cell r="G5" t="str">
            <v>Textile, wearing apparel and leather products</v>
          </cell>
          <cell r="H5" t="str">
            <v>Wood and wood products</v>
          </cell>
          <cell r="I5" t="str">
            <v>Paper products, publishing and printing</v>
          </cell>
          <cell r="J5" t="str">
            <v>Chemical, petroleum, coal, rubber and plastic products</v>
          </cell>
          <cell r="K5" t="str">
            <v>Non-metallic mineral products</v>
          </cell>
          <cell r="L5" t="str">
            <v>Basic metal  products</v>
          </cell>
          <cell r="M5" t="str">
            <v>Fabricated metal products, Machinery and transport equipment</v>
          </cell>
          <cell r="N5" t="str">
            <v>Manufactured products not elsewhere specified</v>
          </cell>
        </row>
        <row r="8">
          <cell r="B8">
            <v>2005</v>
          </cell>
          <cell r="E8">
            <v>145.57942133666668</v>
          </cell>
          <cell r="F8">
            <v>145.61139166666666</v>
          </cell>
          <cell r="G8">
            <v>134.00324999999998</v>
          </cell>
          <cell r="H8">
            <v>121.04166666666664</v>
          </cell>
          <cell r="I8">
            <v>121.29166666666664</v>
          </cell>
          <cell r="J8">
            <v>173.94724749999997</v>
          </cell>
          <cell r="K8">
            <v>142.28591666666665</v>
          </cell>
          <cell r="L8">
            <v>149.35833333333332</v>
          </cell>
          <cell r="M8">
            <v>139.32499999999999</v>
          </cell>
          <cell r="N8">
            <v>128.94166666666666</v>
          </cell>
        </row>
        <row r="9">
          <cell r="B9">
            <v>2006</v>
          </cell>
          <cell r="E9">
            <v>153.9906491466667</v>
          </cell>
          <cell r="F9">
            <v>153.43562499999999</v>
          </cell>
          <cell r="G9">
            <v>139.88683333333333</v>
          </cell>
          <cell r="H9">
            <v>126.89166666666669</v>
          </cell>
          <cell r="I9">
            <v>127.74166666666667</v>
          </cell>
          <cell r="J9">
            <v>188.18512750000002</v>
          </cell>
          <cell r="K9">
            <v>157.93758333333335</v>
          </cell>
          <cell r="L9">
            <v>158.46666666666664</v>
          </cell>
          <cell r="M9">
            <v>144.57499999999999</v>
          </cell>
          <cell r="N9">
            <v>133.69999999999999</v>
          </cell>
        </row>
        <row r="10">
          <cell r="B10">
            <v>2007</v>
          </cell>
          <cell r="E10">
            <v>163.85337343333336</v>
          </cell>
          <cell r="F10">
            <v>162.67837499999999</v>
          </cell>
          <cell r="G10">
            <v>148.53558333333334</v>
          </cell>
          <cell r="H10">
            <v>133.33333333333334</v>
          </cell>
          <cell r="I10">
            <v>134.5</v>
          </cell>
          <cell r="J10">
            <v>203.02869583333333</v>
          </cell>
          <cell r="K10">
            <v>171.46333333333337</v>
          </cell>
          <cell r="L10">
            <v>169.02500000000001</v>
          </cell>
          <cell r="M10">
            <v>151.49166666666667</v>
          </cell>
          <cell r="N10">
            <v>140.81666666666669</v>
          </cell>
        </row>
        <row r="11">
          <cell r="B11">
            <v>2008</v>
          </cell>
          <cell r="E11">
            <v>172.09395022166666</v>
          </cell>
          <cell r="F11">
            <v>171.52240000000003</v>
          </cell>
          <cell r="G11">
            <v>153.33849999999998</v>
          </cell>
          <cell r="H11">
            <v>140.16666666666666</v>
          </cell>
          <cell r="I11">
            <v>142</v>
          </cell>
          <cell r="J11">
            <v>216.03684416666667</v>
          </cell>
          <cell r="K11">
            <v>178.30241666666666</v>
          </cell>
          <cell r="L11">
            <v>175.35</v>
          </cell>
          <cell r="M11">
            <v>159.05000000000001</v>
          </cell>
          <cell r="N11">
            <v>147.55000000000001</v>
          </cell>
        </row>
        <row r="12">
          <cell r="B12">
            <v>2009</v>
          </cell>
          <cell r="C12" t="str">
            <v>(c)</v>
          </cell>
          <cell r="E12">
            <v>177.33932199833336</v>
          </cell>
          <cell r="F12">
            <v>181.29594166666672</v>
          </cell>
          <cell r="G12">
            <v>152.89291666666668</v>
          </cell>
          <cell r="H12">
            <v>144.7416666666667</v>
          </cell>
          <cell r="I12">
            <v>147.83333333333334</v>
          </cell>
          <cell r="J12">
            <v>220.09681999999998</v>
          </cell>
          <cell r="K12">
            <v>171.19316666666666</v>
          </cell>
          <cell r="L12">
            <v>176.42500000000001</v>
          </cell>
          <cell r="M12">
            <v>164.29166666666666</v>
          </cell>
          <cell r="N12">
            <v>151.95833333333331</v>
          </cell>
        </row>
        <row r="13">
          <cell r="B13">
            <v>2010</v>
          </cell>
          <cell r="C13" t="str">
            <v>(d)</v>
          </cell>
          <cell r="E13">
            <v>192.69798106666664</v>
          </cell>
          <cell r="F13">
            <v>193.63499999999999</v>
          </cell>
          <cell r="G13">
            <v>166.04225</v>
          </cell>
          <cell r="H13">
            <v>153.26666666666668</v>
          </cell>
          <cell r="I13">
            <v>157.10833333333335</v>
          </cell>
          <cell r="J13">
            <v>248.31296666666671</v>
          </cell>
          <cell r="K13">
            <v>192.46016666666671</v>
          </cell>
          <cell r="L13">
            <v>185.77500000000001</v>
          </cell>
          <cell r="M13">
            <v>179.36666666666667</v>
          </cell>
          <cell r="N13">
            <v>163.27500000000001</v>
          </cell>
        </row>
        <row r="15">
          <cell r="B15">
            <v>2007</v>
          </cell>
          <cell r="D15" t="str">
            <v xml:space="preserve"> 1st Quarter</v>
          </cell>
          <cell r="E15">
            <v>162.96985333333333</v>
          </cell>
          <cell r="F15">
            <v>158.12983333333332</v>
          </cell>
          <cell r="G15">
            <v>158.37166666666667</v>
          </cell>
          <cell r="H15">
            <v>139.33333333333334</v>
          </cell>
          <cell r="I15">
            <v>129.56666666666666</v>
          </cell>
          <cell r="J15">
            <v>206.23058333333333</v>
          </cell>
          <cell r="K15">
            <v>165.56700000000001</v>
          </cell>
          <cell r="L15">
            <v>170.96666666666667</v>
          </cell>
          <cell r="M15">
            <v>136.36666666666667</v>
          </cell>
          <cell r="N15">
            <v>139.46666666666667</v>
          </cell>
        </row>
        <row r="16">
          <cell r="D16" t="str">
            <v xml:space="preserve"> 2nd Quarter</v>
          </cell>
          <cell r="E16">
            <v>157.92705498666672</v>
          </cell>
          <cell r="F16">
            <v>157.61763333333337</v>
          </cell>
          <cell r="G16">
            <v>148.875</v>
          </cell>
          <cell r="H16">
            <v>124.13333333333333</v>
          </cell>
          <cell r="I16">
            <v>129.56666666666666</v>
          </cell>
          <cell r="J16">
            <v>181.39011000000002</v>
          </cell>
          <cell r="K16">
            <v>168.21433333333331</v>
          </cell>
          <cell r="L16">
            <v>155.16666666666669</v>
          </cell>
          <cell r="M16">
            <v>147.9</v>
          </cell>
          <cell r="N16">
            <v>141.43333333333334</v>
          </cell>
        </row>
        <row r="17">
          <cell r="D17" t="str">
            <v xml:space="preserve"> 3rd Quarter</v>
          </cell>
          <cell r="E17">
            <v>158.95082435333339</v>
          </cell>
          <cell r="F17">
            <v>161.19596666666669</v>
          </cell>
          <cell r="G17">
            <v>129.87933333333334</v>
          </cell>
          <cell r="H17">
            <v>139.19999999999999</v>
          </cell>
          <cell r="I17">
            <v>137.69999999999999</v>
          </cell>
          <cell r="J17">
            <v>200.27545999999998</v>
          </cell>
          <cell r="K17">
            <v>166.85866666666666</v>
          </cell>
          <cell r="L17">
            <v>176.53333333333333</v>
          </cell>
          <cell r="M17">
            <v>160.43333333333331</v>
          </cell>
          <cell r="N17">
            <v>135.19999999999999</v>
          </cell>
        </row>
        <row r="18">
          <cell r="D18" t="str">
            <v xml:space="preserve"> 4th Quarter</v>
          </cell>
          <cell r="E18">
            <v>175.56576106</v>
          </cell>
          <cell r="F18">
            <v>173.77006666666668</v>
          </cell>
          <cell r="G18">
            <v>157.01633333333334</v>
          </cell>
          <cell r="H18">
            <v>130.66666666666666</v>
          </cell>
          <cell r="I18">
            <v>141.16666666666666</v>
          </cell>
          <cell r="J18">
            <v>224.21862999999999</v>
          </cell>
          <cell r="K18">
            <v>185.21333333333334</v>
          </cell>
          <cell r="L18">
            <v>173.43333333333331</v>
          </cell>
          <cell r="M18">
            <v>161.26666666666668</v>
          </cell>
          <cell r="N18">
            <v>147.16666666666666</v>
          </cell>
        </row>
        <row r="20">
          <cell r="B20">
            <v>2008</v>
          </cell>
          <cell r="D20" t="str">
            <v xml:space="preserve"> 1st Quarter</v>
          </cell>
          <cell r="E20">
            <v>171.34460270666671</v>
          </cell>
          <cell r="F20">
            <v>166.06686666666667</v>
          </cell>
          <cell r="G20">
            <v>163.56</v>
          </cell>
          <cell r="H20">
            <v>146.46666666666667</v>
          </cell>
          <cell r="I20">
            <v>135.30000000000001</v>
          </cell>
          <cell r="J20">
            <v>221.08955333333333</v>
          </cell>
          <cell r="K20">
            <v>175.38899999999998</v>
          </cell>
          <cell r="L20">
            <v>177</v>
          </cell>
          <cell r="M20">
            <v>144.56666666666666</v>
          </cell>
          <cell r="N20">
            <v>146.9</v>
          </cell>
        </row>
        <row r="21">
          <cell r="D21" t="str">
            <v xml:space="preserve"> 2nd Quarter</v>
          </cell>
          <cell r="E21">
            <v>165.33842865333332</v>
          </cell>
          <cell r="F21">
            <v>165.90423333333334</v>
          </cell>
          <cell r="G21">
            <v>150.62966666666668</v>
          </cell>
          <cell r="H21">
            <v>130.30000000000001</v>
          </cell>
          <cell r="I21">
            <v>135.96666666666667</v>
          </cell>
          <cell r="J21">
            <v>193.99841000000001</v>
          </cell>
          <cell r="K21">
            <v>177.93466666666669</v>
          </cell>
          <cell r="L21">
            <v>160.9</v>
          </cell>
          <cell r="M21">
            <v>156.19999999999999</v>
          </cell>
          <cell r="N21">
            <v>147.6</v>
          </cell>
        </row>
        <row r="22">
          <cell r="D22" t="str">
            <v xml:space="preserve"> 3rd Quarter</v>
          </cell>
          <cell r="E22">
            <v>167.59866657333333</v>
          </cell>
          <cell r="F22">
            <v>170.18026666666671</v>
          </cell>
          <cell r="G22">
            <v>135.34899999999999</v>
          </cell>
          <cell r="H22">
            <v>146</v>
          </cell>
          <cell r="I22">
            <v>146.1</v>
          </cell>
          <cell r="J22">
            <v>213.10935333333336</v>
          </cell>
          <cell r="K22">
            <v>178.82033333333334</v>
          </cell>
          <cell r="L22">
            <v>183.0333333333333</v>
          </cell>
          <cell r="M22">
            <v>167.26666666666668</v>
          </cell>
          <cell r="N22">
            <v>142.19999999999999</v>
          </cell>
        </row>
        <row r="23">
          <cell r="D23" t="str">
            <v xml:space="preserve"> 4th Quarter</v>
          </cell>
          <cell r="E23">
            <v>184.09410295333333</v>
          </cell>
          <cell r="F23">
            <v>183.93823333333333</v>
          </cell>
          <cell r="G23">
            <v>163.81533333333334</v>
          </cell>
          <cell r="H23">
            <v>137.9</v>
          </cell>
          <cell r="I23">
            <v>150.63333333333335</v>
          </cell>
          <cell r="J23">
            <v>235.95006000000001</v>
          </cell>
          <cell r="K23">
            <v>181.06566666666666</v>
          </cell>
          <cell r="L23">
            <v>180.46666666666667</v>
          </cell>
          <cell r="M23">
            <v>168.16666666666669</v>
          </cell>
          <cell r="N23">
            <v>153.5</v>
          </cell>
        </row>
        <row r="25">
          <cell r="B25">
            <v>2009</v>
          </cell>
          <cell r="C25" t="str">
            <v>(c)</v>
          </cell>
          <cell r="D25" t="str">
            <v xml:space="preserve"> 1st Quarter</v>
          </cell>
          <cell r="E25">
            <v>177.13560508666669</v>
          </cell>
          <cell r="F25">
            <v>174.85996666666668</v>
          </cell>
          <cell r="G25">
            <v>172.2836666666667</v>
          </cell>
          <cell r="H25">
            <v>151.43333333333334</v>
          </cell>
          <cell r="I25">
            <v>140.69999999999999</v>
          </cell>
          <cell r="J25">
            <v>220.881</v>
          </cell>
          <cell r="K25">
            <v>162.01866666666669</v>
          </cell>
          <cell r="L25">
            <v>179.9</v>
          </cell>
          <cell r="M25">
            <v>148.36666666666665</v>
          </cell>
          <cell r="N25">
            <v>149.13333333333333</v>
          </cell>
        </row>
        <row r="26">
          <cell r="D26" t="str">
            <v xml:space="preserve"> 2nd Quarter</v>
          </cell>
          <cell r="E26">
            <v>165.93557536</v>
          </cell>
          <cell r="F26">
            <v>174.49343333333334</v>
          </cell>
          <cell r="G26">
            <v>136.68300000000002</v>
          </cell>
          <cell r="H26">
            <v>133.30000000000001</v>
          </cell>
          <cell r="I26">
            <v>140.29999999999998</v>
          </cell>
          <cell r="J26">
            <v>191.04586666666668</v>
          </cell>
          <cell r="K26">
            <v>171.01400000000001</v>
          </cell>
          <cell r="L26">
            <v>159.43333333333334</v>
          </cell>
          <cell r="M26">
            <v>161.43333333333334</v>
          </cell>
          <cell r="N26">
            <v>151.26666666666665</v>
          </cell>
        </row>
        <row r="27">
          <cell r="D27" t="str">
            <v xml:space="preserve"> 3rd Quarter</v>
          </cell>
          <cell r="E27">
            <v>172.17299179333338</v>
          </cell>
          <cell r="F27">
            <v>179.99843333333334</v>
          </cell>
          <cell r="G27">
            <v>134.71633333333332</v>
          </cell>
          <cell r="H27">
            <v>150.9</v>
          </cell>
          <cell r="I27">
            <v>151.86666666666667</v>
          </cell>
          <cell r="J27">
            <v>214.75890000000001</v>
          </cell>
          <cell r="K27">
            <v>167.666</v>
          </cell>
          <cell r="L27">
            <v>183.56666666666669</v>
          </cell>
          <cell r="M27">
            <v>171.53333333333333</v>
          </cell>
          <cell r="N27">
            <v>145.5</v>
          </cell>
        </row>
        <row r="28">
          <cell r="D28" t="str">
            <v xml:space="preserve"> 4th Quarter</v>
          </cell>
          <cell r="E28">
            <v>194.11311575333335</v>
          </cell>
          <cell r="F28">
            <v>195.81720000000004</v>
          </cell>
          <cell r="G28">
            <v>167.88866666666669</v>
          </cell>
          <cell r="H28">
            <v>143.33333333333334</v>
          </cell>
          <cell r="I28">
            <v>158.46666666666667</v>
          </cell>
          <cell r="J28">
            <v>253.84193333333337</v>
          </cell>
          <cell r="K28">
            <v>184.07399999999998</v>
          </cell>
          <cell r="L28">
            <v>182.80000000000004</v>
          </cell>
          <cell r="M28">
            <v>175.83333333333334</v>
          </cell>
          <cell r="N28">
            <v>161.93333333333334</v>
          </cell>
        </row>
        <row r="30">
          <cell r="B30">
            <v>2010</v>
          </cell>
          <cell r="C30" t="str">
            <v>(d)</v>
          </cell>
          <cell r="D30" t="str">
            <v xml:space="preserve"> 1st Quarter</v>
          </cell>
          <cell r="E30">
            <v>186.8</v>
          </cell>
          <cell r="F30">
            <v>186.9</v>
          </cell>
          <cell r="G30">
            <v>172.1</v>
          </cell>
          <cell r="H30">
            <v>159.6</v>
          </cell>
          <cell r="I30">
            <v>150.1</v>
          </cell>
          <cell r="J30">
            <v>236.8</v>
          </cell>
          <cell r="K30">
            <v>175.1</v>
          </cell>
          <cell r="L30">
            <v>188.1</v>
          </cell>
          <cell r="M30">
            <v>157.30000000000001</v>
          </cell>
          <cell r="N30">
            <v>162.6</v>
          </cell>
        </row>
        <row r="31">
          <cell r="D31" t="str">
            <v xml:space="preserve"> 2nd Quarter</v>
          </cell>
          <cell r="E31">
            <v>181.5733534</v>
          </cell>
          <cell r="F31">
            <v>186.40153333333333</v>
          </cell>
          <cell r="G31">
            <v>147.49333333333334</v>
          </cell>
          <cell r="H31">
            <v>141.73333333333335</v>
          </cell>
          <cell r="I31">
            <v>149.66666666666666</v>
          </cell>
          <cell r="J31">
            <v>222.51813333333334</v>
          </cell>
          <cell r="K31">
            <v>198.20599999999999</v>
          </cell>
          <cell r="L31">
            <v>168.7</v>
          </cell>
          <cell r="M31">
            <v>178.93333333333331</v>
          </cell>
          <cell r="N31">
            <v>165.96666666666667</v>
          </cell>
        </row>
        <row r="32">
          <cell r="D32" t="str">
            <v xml:space="preserve"> 3rd Quarter</v>
          </cell>
          <cell r="E32">
            <v>186.3</v>
          </cell>
          <cell r="F32">
            <v>192.32126666666667</v>
          </cell>
          <cell r="G32">
            <v>139.67833333333334</v>
          </cell>
          <cell r="H32">
            <v>159.80000000000001</v>
          </cell>
          <cell r="I32">
            <v>160.46666666666667</v>
          </cell>
          <cell r="J32">
            <v>240.28903333333335</v>
          </cell>
          <cell r="K32">
            <v>200.09466666666665</v>
          </cell>
          <cell r="L32">
            <v>194.83333333333334</v>
          </cell>
          <cell r="M32">
            <v>192.63333333333335</v>
          </cell>
          <cell r="N32">
            <v>153.86666666666665</v>
          </cell>
        </row>
        <row r="33">
          <cell r="D33" t="str">
            <v xml:space="preserve"> 4th Quarter</v>
          </cell>
          <cell r="E33">
            <v>216.18386653333332</v>
          </cell>
          <cell r="F33">
            <v>208.88033333333331</v>
          </cell>
          <cell r="G33">
            <v>204.88166666666666</v>
          </cell>
          <cell r="H33">
            <v>151.9</v>
          </cell>
          <cell r="I33">
            <v>168.16666666666666</v>
          </cell>
          <cell r="J33">
            <v>293.63076666666666</v>
          </cell>
          <cell r="K33">
            <v>196.39966666666666</v>
          </cell>
          <cell r="L33">
            <v>191.43333333333331</v>
          </cell>
          <cell r="M33">
            <v>188.6</v>
          </cell>
          <cell r="N33">
            <v>170.66666666666666</v>
          </cell>
        </row>
        <row r="35">
          <cell r="B35">
            <v>2008</v>
          </cell>
          <cell r="D35" t="str">
            <v>January</v>
          </cell>
          <cell r="E35">
            <v>168.01856742000001</v>
          </cell>
          <cell r="F35">
            <v>154.26480000000001</v>
          </cell>
          <cell r="G35">
            <v>164.60299999999998</v>
          </cell>
          <cell r="H35">
            <v>155.19999999999999</v>
          </cell>
          <cell r="I35">
            <v>138.19999999999999</v>
          </cell>
          <cell r="J35">
            <v>239.82291000000004</v>
          </cell>
          <cell r="K35">
            <v>163.94200000000001</v>
          </cell>
          <cell r="L35">
            <v>199.3</v>
          </cell>
          <cell r="M35">
            <v>140.6</v>
          </cell>
          <cell r="N35">
            <v>150.19999999999999</v>
          </cell>
        </row>
        <row r="36">
          <cell r="D36" t="str">
            <v>February</v>
          </cell>
          <cell r="E36">
            <v>168.03263532000003</v>
          </cell>
          <cell r="F36">
            <v>152.2688</v>
          </cell>
          <cell r="G36">
            <v>178.36700000000002</v>
          </cell>
          <cell r="H36">
            <v>156.80000000000001</v>
          </cell>
          <cell r="I36">
            <v>120.4</v>
          </cell>
          <cell r="J36">
            <v>224.28335999999999</v>
          </cell>
          <cell r="K36">
            <v>169.02199999999999</v>
          </cell>
          <cell r="L36">
            <v>166.6</v>
          </cell>
          <cell r="M36">
            <v>140.1</v>
          </cell>
          <cell r="N36">
            <v>146.69999999999999</v>
          </cell>
        </row>
        <row r="37">
          <cell r="D37" t="str">
            <v>March</v>
          </cell>
          <cell r="E37">
            <v>177.98260538000002</v>
          </cell>
          <cell r="F37">
            <v>191.667</v>
          </cell>
          <cell r="G37">
            <v>147.71</v>
          </cell>
          <cell r="H37">
            <v>127.4</v>
          </cell>
          <cell r="I37">
            <v>147.30000000000001</v>
          </cell>
          <cell r="J37">
            <v>199.16239000000002</v>
          </cell>
          <cell r="K37">
            <v>193.20299999999997</v>
          </cell>
          <cell r="L37">
            <v>165.1</v>
          </cell>
          <cell r="M37">
            <v>153</v>
          </cell>
          <cell r="N37">
            <v>143.80000000000001</v>
          </cell>
        </row>
        <row r="38">
          <cell r="D38" t="str">
            <v>April</v>
          </cell>
          <cell r="E38">
            <v>171.95730503999999</v>
          </cell>
          <cell r="F38">
            <v>178.47820000000002</v>
          </cell>
          <cell r="G38">
            <v>145.70400000000001</v>
          </cell>
          <cell r="H38">
            <v>127.6</v>
          </cell>
          <cell r="I38">
            <v>124.7</v>
          </cell>
          <cell r="J38">
            <v>209.28071999999997</v>
          </cell>
          <cell r="K38">
            <v>170.50899999999999</v>
          </cell>
          <cell r="L38">
            <v>162.80000000000001</v>
          </cell>
          <cell r="M38">
            <v>154.6</v>
          </cell>
          <cell r="N38">
            <v>160</v>
          </cell>
        </row>
        <row r="39">
          <cell r="D39" t="str">
            <v>May</v>
          </cell>
          <cell r="E39">
            <v>165.68892678000003</v>
          </cell>
          <cell r="F39">
            <v>169.09370000000004</v>
          </cell>
          <cell r="G39">
            <v>151.815</v>
          </cell>
          <cell r="H39">
            <v>124.3</v>
          </cell>
          <cell r="I39">
            <v>144.5</v>
          </cell>
          <cell r="J39">
            <v>186.58394000000001</v>
          </cell>
          <cell r="K39">
            <v>177.30700000000002</v>
          </cell>
          <cell r="L39">
            <v>149.5</v>
          </cell>
          <cell r="M39">
            <v>154</v>
          </cell>
          <cell r="N39">
            <v>141.30000000000001</v>
          </cell>
        </row>
        <row r="40">
          <cell r="D40" t="str">
            <v>June</v>
          </cell>
          <cell r="E40">
            <v>158.36905414000003</v>
          </cell>
          <cell r="F40">
            <v>150.14080000000001</v>
          </cell>
          <cell r="G40">
            <v>154.37</v>
          </cell>
          <cell r="H40">
            <v>139</v>
          </cell>
          <cell r="I40">
            <v>138.69999999999999</v>
          </cell>
          <cell r="J40">
            <v>186.13057000000001</v>
          </cell>
          <cell r="K40">
            <v>185.988</v>
          </cell>
          <cell r="L40">
            <v>170.4</v>
          </cell>
          <cell r="M40">
            <v>160</v>
          </cell>
          <cell r="N40">
            <v>141.5</v>
          </cell>
        </row>
        <row r="41">
          <cell r="D41" t="str">
            <v>July</v>
          </cell>
          <cell r="E41">
            <v>164.98789884000007</v>
          </cell>
          <cell r="F41">
            <v>168.83020000000005</v>
          </cell>
          <cell r="G41">
            <v>132.833</v>
          </cell>
          <cell r="H41">
            <v>151.1</v>
          </cell>
          <cell r="I41">
            <v>141.19999999999999</v>
          </cell>
          <cell r="J41">
            <v>211.28362000000001</v>
          </cell>
          <cell r="K41">
            <v>184.17</v>
          </cell>
          <cell r="L41">
            <v>182.5</v>
          </cell>
          <cell r="M41">
            <v>149.80000000000001</v>
          </cell>
          <cell r="N41">
            <v>136</v>
          </cell>
        </row>
        <row r="42">
          <cell r="D42" t="str">
            <v>August</v>
          </cell>
          <cell r="E42">
            <v>175.69312446000004</v>
          </cell>
          <cell r="F42">
            <v>171.11910000000003</v>
          </cell>
          <cell r="G42">
            <v>151.66899999999998</v>
          </cell>
          <cell r="H42">
            <v>169.7</v>
          </cell>
          <cell r="I42">
            <v>171</v>
          </cell>
          <cell r="J42">
            <v>232.41118000000003</v>
          </cell>
          <cell r="K42">
            <v>170.11599999999999</v>
          </cell>
          <cell r="L42">
            <v>199.9</v>
          </cell>
          <cell r="M42">
            <v>182</v>
          </cell>
          <cell r="N42">
            <v>152</v>
          </cell>
        </row>
        <row r="43">
          <cell r="D43" t="str">
            <v>September</v>
          </cell>
          <cell r="E43">
            <v>162.11497641999998</v>
          </cell>
          <cell r="F43">
            <v>170.5915</v>
          </cell>
          <cell r="G43">
            <v>121.545</v>
          </cell>
          <cell r="H43">
            <v>117.2</v>
          </cell>
          <cell r="I43">
            <v>126.1</v>
          </cell>
          <cell r="J43">
            <v>195.63326000000001</v>
          </cell>
          <cell r="K43">
            <v>182.17500000000001</v>
          </cell>
          <cell r="L43">
            <v>166.7</v>
          </cell>
          <cell r="M43">
            <v>170</v>
          </cell>
          <cell r="N43">
            <v>138.6</v>
          </cell>
        </row>
        <row r="44">
          <cell r="D44" t="str">
            <v>October</v>
          </cell>
          <cell r="E44">
            <v>180.06060132000005</v>
          </cell>
          <cell r="F44">
            <v>180.21710000000002</v>
          </cell>
          <cell r="G44">
            <v>162.50100000000003</v>
          </cell>
          <cell r="H44">
            <v>125</v>
          </cell>
          <cell r="I44">
            <v>154.19999999999999</v>
          </cell>
          <cell r="J44">
            <v>230.97351000000003</v>
          </cell>
          <cell r="K44">
            <v>187.51599999999999</v>
          </cell>
          <cell r="L44">
            <v>170.7</v>
          </cell>
          <cell r="M44">
            <v>151.4</v>
          </cell>
          <cell r="N44">
            <v>142.1</v>
          </cell>
        </row>
        <row r="45">
          <cell r="D45" t="str">
            <v>November</v>
          </cell>
          <cell r="E45">
            <v>189.43822244000003</v>
          </cell>
          <cell r="F45">
            <v>181.57170000000002</v>
          </cell>
          <cell r="G45">
            <v>183.89699999999999</v>
          </cell>
          <cell r="H45">
            <v>146.19999999999999</v>
          </cell>
          <cell r="I45">
            <v>148.4</v>
          </cell>
          <cell r="J45">
            <v>242.48817000000003</v>
          </cell>
          <cell r="K45">
            <v>183.45600000000002</v>
          </cell>
          <cell r="L45">
            <v>202.2</v>
          </cell>
          <cell r="M45">
            <v>176.8</v>
          </cell>
          <cell r="N45">
            <v>157.69999999999999</v>
          </cell>
        </row>
        <row r="46">
          <cell r="D46" t="str">
            <v>December</v>
          </cell>
          <cell r="E46">
            <v>182.78348510000001</v>
          </cell>
          <cell r="F46">
            <v>190.02590000000001</v>
          </cell>
          <cell r="G46">
            <v>145.048</v>
          </cell>
          <cell r="H46">
            <v>142.5</v>
          </cell>
          <cell r="I46">
            <v>149.30000000000001</v>
          </cell>
          <cell r="J46">
            <v>234.38849999999999</v>
          </cell>
          <cell r="K46">
            <v>172.22499999999999</v>
          </cell>
          <cell r="L46">
            <v>168.5</v>
          </cell>
          <cell r="M46">
            <v>176.3</v>
          </cell>
          <cell r="N46">
            <v>160.69999999999999</v>
          </cell>
        </row>
        <row r="48">
          <cell r="B48">
            <v>2009</v>
          </cell>
          <cell r="C48" t="str">
            <v>(c)</v>
          </cell>
          <cell r="D48" t="str">
            <v>January</v>
          </cell>
          <cell r="E48">
            <v>172.76357159999998</v>
          </cell>
          <cell r="F48">
            <v>162.37709999999998</v>
          </cell>
          <cell r="G48">
            <v>171.19400000000002</v>
          </cell>
          <cell r="H48">
            <v>160.6</v>
          </cell>
          <cell r="I48">
            <v>143.80000000000001</v>
          </cell>
          <cell r="J48">
            <v>241.66030000000001</v>
          </cell>
          <cell r="K48">
            <v>139.70100000000002</v>
          </cell>
          <cell r="L48">
            <v>204.6</v>
          </cell>
          <cell r="M48">
            <v>144.69999999999999</v>
          </cell>
          <cell r="N48">
            <v>151.80000000000001</v>
          </cell>
        </row>
        <row r="49">
          <cell r="D49" t="str">
            <v>February</v>
          </cell>
          <cell r="E49">
            <v>174.12104650000003</v>
          </cell>
          <cell r="F49">
            <v>159.90360000000004</v>
          </cell>
          <cell r="G49">
            <v>189.82300000000004</v>
          </cell>
          <cell r="H49">
            <v>162</v>
          </cell>
          <cell r="I49">
            <v>125.1</v>
          </cell>
          <cell r="J49">
            <v>222.3887</v>
          </cell>
          <cell r="K49">
            <v>164.77800000000002</v>
          </cell>
          <cell r="L49">
            <v>168.1</v>
          </cell>
          <cell r="M49">
            <v>143.69999999999999</v>
          </cell>
          <cell r="N49">
            <v>149.6</v>
          </cell>
        </row>
        <row r="50">
          <cell r="D50" t="str">
            <v>March</v>
          </cell>
          <cell r="E50">
            <v>184.52219716000002</v>
          </cell>
          <cell r="F50">
            <v>202.29920000000001</v>
          </cell>
          <cell r="G50">
            <v>155.83400000000003</v>
          </cell>
          <cell r="H50">
            <v>131.69999999999999</v>
          </cell>
          <cell r="I50">
            <v>153.19999999999999</v>
          </cell>
          <cell r="J50">
            <v>198.59399999999999</v>
          </cell>
          <cell r="K50">
            <v>181.577</v>
          </cell>
          <cell r="L50">
            <v>167</v>
          </cell>
          <cell r="M50">
            <v>156.69999999999999</v>
          </cell>
          <cell r="N50">
            <v>146</v>
          </cell>
        </row>
        <row r="51">
          <cell r="D51" t="str">
            <v>April</v>
          </cell>
          <cell r="E51">
            <v>173.34135118000003</v>
          </cell>
          <cell r="F51">
            <v>187.29450000000003</v>
          </cell>
          <cell r="G51">
            <v>132.76600000000002</v>
          </cell>
          <cell r="H51">
            <v>130.4</v>
          </cell>
          <cell r="I51">
            <v>129.19999999999999</v>
          </cell>
          <cell r="J51">
            <v>205.76130000000001</v>
          </cell>
          <cell r="K51">
            <v>180.238</v>
          </cell>
          <cell r="L51">
            <v>161.5</v>
          </cell>
          <cell r="M51">
            <v>156.19999999999999</v>
          </cell>
          <cell r="N51">
            <v>161.69999999999999</v>
          </cell>
        </row>
        <row r="52">
          <cell r="D52" t="str">
            <v>May</v>
          </cell>
          <cell r="E52">
            <v>162.26835116000001</v>
          </cell>
          <cell r="F52">
            <v>177.26920000000001</v>
          </cell>
          <cell r="G52">
            <v>124.756</v>
          </cell>
          <cell r="H52">
            <v>126.2</v>
          </cell>
          <cell r="I52">
            <v>147.6</v>
          </cell>
          <cell r="J52">
            <v>183.23290000000003</v>
          </cell>
          <cell r="K52">
            <v>155.53100000000001</v>
          </cell>
          <cell r="L52">
            <v>148</v>
          </cell>
          <cell r="M52">
            <v>159.80000000000001</v>
          </cell>
          <cell r="N52">
            <v>141.69999999999999</v>
          </cell>
        </row>
        <row r="53">
          <cell r="D53" t="str">
            <v>June</v>
          </cell>
          <cell r="E53">
            <v>162.19702373999999</v>
          </cell>
          <cell r="F53">
            <v>158.91659999999999</v>
          </cell>
          <cell r="G53">
            <v>152.52700000000002</v>
          </cell>
          <cell r="H53">
            <v>143.30000000000001</v>
          </cell>
          <cell r="I53">
            <v>144.1</v>
          </cell>
          <cell r="J53">
            <v>184.14339999999999</v>
          </cell>
          <cell r="K53">
            <v>177.27300000000002</v>
          </cell>
          <cell r="L53">
            <v>168.8</v>
          </cell>
          <cell r="M53">
            <v>168.3</v>
          </cell>
          <cell r="N53">
            <v>150.4</v>
          </cell>
        </row>
        <row r="54">
          <cell r="D54" t="str">
            <v>July</v>
          </cell>
          <cell r="E54">
            <v>164.40888520000001</v>
          </cell>
          <cell r="F54">
            <v>178.25050000000002</v>
          </cell>
          <cell r="G54">
            <v>113.02799999999999</v>
          </cell>
          <cell r="H54">
            <v>155.69999999999999</v>
          </cell>
          <cell r="I54">
            <v>147.19999999999999</v>
          </cell>
          <cell r="J54">
            <v>209.5771</v>
          </cell>
          <cell r="K54">
            <v>172.04599999999999</v>
          </cell>
          <cell r="L54">
            <v>182.2</v>
          </cell>
          <cell r="M54">
            <v>153</v>
          </cell>
          <cell r="N54">
            <v>139.19999999999999</v>
          </cell>
        </row>
        <row r="55">
          <cell r="D55" t="str">
            <v>August</v>
          </cell>
          <cell r="E55">
            <v>184.01038464000004</v>
          </cell>
          <cell r="F55">
            <v>180.87129999999999</v>
          </cell>
          <cell r="G55">
            <v>165.35199999999998</v>
          </cell>
          <cell r="H55">
            <v>176</v>
          </cell>
          <cell r="I55">
            <v>177.9</v>
          </cell>
          <cell r="J55">
            <v>235.63840000000002</v>
          </cell>
          <cell r="K55">
            <v>164.28399999999999</v>
          </cell>
          <cell r="L55">
            <v>200.8</v>
          </cell>
          <cell r="M55">
            <v>186.5</v>
          </cell>
          <cell r="N55">
            <v>155</v>
          </cell>
        </row>
        <row r="56">
          <cell r="D56" t="str">
            <v>September</v>
          </cell>
          <cell r="E56">
            <v>168.09970554000003</v>
          </cell>
          <cell r="F56">
            <v>180.87350000000004</v>
          </cell>
          <cell r="G56">
            <v>125.76900000000002</v>
          </cell>
          <cell r="H56">
            <v>121</v>
          </cell>
          <cell r="I56">
            <v>130.5</v>
          </cell>
          <cell r="J56">
            <v>199.06119999999999</v>
          </cell>
          <cell r="K56">
            <v>166.66800000000001</v>
          </cell>
          <cell r="L56">
            <v>167.7</v>
          </cell>
          <cell r="M56">
            <v>175.1</v>
          </cell>
          <cell r="N56">
            <v>142.30000000000001</v>
          </cell>
        </row>
        <row r="57">
          <cell r="D57" t="str">
            <v>October</v>
          </cell>
          <cell r="E57">
            <v>188.65860950000001</v>
          </cell>
          <cell r="F57">
            <v>191.48870000000002</v>
          </cell>
          <cell r="G57">
            <v>166.75299999999999</v>
          </cell>
          <cell r="H57">
            <v>129.69999999999999</v>
          </cell>
          <cell r="I57">
            <v>160.4</v>
          </cell>
          <cell r="J57">
            <v>247.02120000000002</v>
          </cell>
          <cell r="K57">
            <v>178.86299999999997</v>
          </cell>
          <cell r="L57">
            <v>171.5</v>
          </cell>
          <cell r="M57">
            <v>156.19999999999999</v>
          </cell>
          <cell r="N57">
            <v>146.30000000000001</v>
          </cell>
        </row>
        <row r="58">
          <cell r="D58" t="str">
            <v>November</v>
          </cell>
          <cell r="E58">
            <v>198.72350976000004</v>
          </cell>
          <cell r="F58">
            <v>193.7081</v>
          </cell>
          <cell r="G58">
            <v>188.16</v>
          </cell>
          <cell r="H58">
            <v>151.9</v>
          </cell>
          <cell r="I58">
            <v>156.1</v>
          </cell>
          <cell r="J58">
            <v>255.58969999999999</v>
          </cell>
          <cell r="K58">
            <v>183.773</v>
          </cell>
          <cell r="L58">
            <v>204.6</v>
          </cell>
          <cell r="M58">
            <v>182.3</v>
          </cell>
          <cell r="N58">
            <v>169.8</v>
          </cell>
        </row>
        <row r="59">
          <cell r="D59" t="str">
            <v>December</v>
          </cell>
          <cell r="E59">
            <v>194.95722800000004</v>
          </cell>
          <cell r="F59">
            <v>202.25480000000005</v>
          </cell>
          <cell r="G59">
            <v>148.75300000000001</v>
          </cell>
          <cell r="H59">
            <v>148.4</v>
          </cell>
          <cell r="I59">
            <v>158.9</v>
          </cell>
          <cell r="J59">
            <v>258.91490000000005</v>
          </cell>
          <cell r="K59">
            <v>189.58599999999998</v>
          </cell>
          <cell r="L59">
            <v>172.3</v>
          </cell>
          <cell r="M59">
            <v>189</v>
          </cell>
          <cell r="N59">
            <v>169.7</v>
          </cell>
        </row>
        <row r="61">
          <cell r="B61">
            <v>2010</v>
          </cell>
          <cell r="C61" t="str">
            <v>(d)</v>
          </cell>
          <cell r="D61" t="str">
            <v>January</v>
          </cell>
          <cell r="E61">
            <v>180.6</v>
          </cell>
          <cell r="F61">
            <v>173.1</v>
          </cell>
          <cell r="G61">
            <v>167.5</v>
          </cell>
          <cell r="H61">
            <v>168.8</v>
          </cell>
          <cell r="I61">
            <v>152.9</v>
          </cell>
          <cell r="J61">
            <v>253.7</v>
          </cell>
          <cell r="K61">
            <v>155.69999999999999</v>
          </cell>
          <cell r="L61">
            <v>213.6</v>
          </cell>
          <cell r="M61">
            <v>153.69999999999999</v>
          </cell>
          <cell r="N61">
            <v>165.3</v>
          </cell>
        </row>
        <row r="62">
          <cell r="D62" t="str">
            <v>February</v>
          </cell>
          <cell r="E62">
            <v>184.1</v>
          </cell>
          <cell r="F62">
            <v>171.1</v>
          </cell>
          <cell r="G62">
            <v>191</v>
          </cell>
          <cell r="H62">
            <v>171.1</v>
          </cell>
          <cell r="I62">
            <v>133.5</v>
          </cell>
          <cell r="J62">
            <v>241.7</v>
          </cell>
          <cell r="K62">
            <v>177.7</v>
          </cell>
          <cell r="L62">
            <v>176.1</v>
          </cell>
          <cell r="M62">
            <v>152.30000000000001</v>
          </cell>
          <cell r="N62">
            <v>162.5</v>
          </cell>
        </row>
        <row r="63">
          <cell r="D63" t="str">
            <v>March</v>
          </cell>
          <cell r="E63">
            <v>195.6</v>
          </cell>
          <cell r="F63">
            <v>216.6</v>
          </cell>
          <cell r="G63">
            <v>157.9</v>
          </cell>
          <cell r="H63">
            <v>139</v>
          </cell>
          <cell r="I63">
            <v>164</v>
          </cell>
          <cell r="J63">
            <v>215</v>
          </cell>
          <cell r="K63">
            <v>192.1</v>
          </cell>
          <cell r="L63">
            <v>174.7</v>
          </cell>
          <cell r="M63">
            <v>165.9</v>
          </cell>
          <cell r="N63">
            <v>160</v>
          </cell>
        </row>
        <row r="64">
          <cell r="D64" t="str">
            <v>April</v>
          </cell>
          <cell r="E64">
            <v>186.6</v>
          </cell>
          <cell r="F64">
            <v>200.3</v>
          </cell>
          <cell r="G64">
            <v>134.6</v>
          </cell>
          <cell r="H64">
            <v>137.4</v>
          </cell>
          <cell r="I64">
            <v>138</v>
          </cell>
          <cell r="J64">
            <v>224.5</v>
          </cell>
          <cell r="K64">
            <v>202.2</v>
          </cell>
          <cell r="L64">
            <v>169.1</v>
          </cell>
          <cell r="M64">
            <v>190.2</v>
          </cell>
          <cell r="N64">
            <v>176.2</v>
          </cell>
        </row>
        <row r="65">
          <cell r="D65" t="str">
            <v>May</v>
          </cell>
          <cell r="E65">
            <v>177.5</v>
          </cell>
          <cell r="F65">
            <v>189.3</v>
          </cell>
          <cell r="G65">
            <v>136.4</v>
          </cell>
          <cell r="H65">
            <v>134.19999999999999</v>
          </cell>
          <cell r="I65">
            <v>157.19999999999999</v>
          </cell>
          <cell r="J65">
            <v>215.3</v>
          </cell>
          <cell r="K65">
            <v>182.3</v>
          </cell>
          <cell r="L65">
            <v>157.30000000000001</v>
          </cell>
          <cell r="M65">
            <v>169</v>
          </cell>
          <cell r="N65">
            <v>155.69999999999999</v>
          </cell>
        </row>
        <row r="66">
          <cell r="D66" t="str">
            <v>June</v>
          </cell>
          <cell r="E66">
            <v>180.56158139999999</v>
          </cell>
          <cell r="F66">
            <v>169.62299999999999</v>
          </cell>
          <cell r="G66">
            <v>171.542</v>
          </cell>
          <cell r="H66">
            <v>153.6</v>
          </cell>
          <cell r="I66">
            <v>153.80000000000001</v>
          </cell>
          <cell r="J66">
            <v>227.78719999999998</v>
          </cell>
          <cell r="K66">
            <v>210.07799999999997</v>
          </cell>
          <cell r="L66">
            <v>179.7</v>
          </cell>
          <cell r="M66">
            <v>177.6</v>
          </cell>
          <cell r="N66">
            <v>166</v>
          </cell>
        </row>
        <row r="67">
          <cell r="D67" t="str">
            <v>July</v>
          </cell>
          <cell r="E67">
            <v>177.12379210000003</v>
          </cell>
          <cell r="F67">
            <v>190.55529999999996</v>
          </cell>
          <cell r="G67">
            <v>114.566</v>
          </cell>
          <cell r="H67">
            <v>165.1</v>
          </cell>
          <cell r="I67">
            <v>155.4</v>
          </cell>
          <cell r="J67">
            <v>231.93920000000003</v>
          </cell>
          <cell r="K67">
            <v>212.50799999999998</v>
          </cell>
          <cell r="L67">
            <v>193.4</v>
          </cell>
          <cell r="M67">
            <v>166.9</v>
          </cell>
          <cell r="N67">
            <v>147.1</v>
          </cell>
        </row>
        <row r="68">
          <cell r="D68" t="str">
            <v>August</v>
          </cell>
          <cell r="E68">
            <v>199.7</v>
          </cell>
          <cell r="F68">
            <v>193</v>
          </cell>
          <cell r="G68">
            <v>166.9</v>
          </cell>
          <cell r="H68">
            <v>186</v>
          </cell>
          <cell r="I68">
            <v>188.2</v>
          </cell>
          <cell r="J68">
            <v>267.8</v>
          </cell>
          <cell r="K68">
            <v>194.4</v>
          </cell>
          <cell r="L68">
            <v>213.2</v>
          </cell>
          <cell r="M68">
            <v>228.2</v>
          </cell>
          <cell r="N68">
            <v>164.3</v>
          </cell>
        </row>
        <row r="69">
          <cell r="D69" t="str">
            <v>September</v>
          </cell>
          <cell r="E69">
            <v>182</v>
          </cell>
          <cell r="F69">
            <v>193.40069999999997</v>
          </cell>
          <cell r="G69">
            <v>137.601</v>
          </cell>
          <cell r="H69">
            <v>128.30000000000001</v>
          </cell>
          <cell r="I69">
            <v>137.80000000000001</v>
          </cell>
          <cell r="J69">
            <v>221.13690000000003</v>
          </cell>
          <cell r="K69">
            <v>193.33699999999999</v>
          </cell>
          <cell r="L69">
            <v>177.9</v>
          </cell>
          <cell r="M69">
            <v>182.8</v>
          </cell>
          <cell r="N69">
            <v>150.19999999999999</v>
          </cell>
        </row>
        <row r="70">
          <cell r="D70" t="str">
            <v>October</v>
          </cell>
          <cell r="E70">
            <v>211.9</v>
          </cell>
          <cell r="F70">
            <v>204.75890000000001</v>
          </cell>
          <cell r="G70">
            <v>202.85800000000003</v>
          </cell>
          <cell r="H70">
            <v>137.19999999999999</v>
          </cell>
          <cell r="I70">
            <v>169.9</v>
          </cell>
          <cell r="J70">
            <v>292.40609999999998</v>
          </cell>
          <cell r="K70">
            <v>201.44399999999999</v>
          </cell>
          <cell r="L70">
            <v>178.9</v>
          </cell>
          <cell r="M70">
            <v>168.2</v>
          </cell>
          <cell r="N70">
            <v>154.19999999999999</v>
          </cell>
        </row>
        <row r="71">
          <cell r="D71" t="str">
            <v>November</v>
          </cell>
          <cell r="E71">
            <v>221.38217829999996</v>
          </cell>
          <cell r="F71">
            <v>207.12009999999998</v>
          </cell>
          <cell r="G71">
            <v>230.33500000000001</v>
          </cell>
          <cell r="H71">
            <v>160.9</v>
          </cell>
          <cell r="I71">
            <v>165.4</v>
          </cell>
          <cell r="J71">
            <v>292.48520000000002</v>
          </cell>
          <cell r="K71">
            <v>187.40800000000002</v>
          </cell>
          <cell r="L71">
            <v>214.5</v>
          </cell>
          <cell r="M71">
            <v>196.5</v>
          </cell>
          <cell r="N71">
            <v>178.6</v>
          </cell>
        </row>
        <row r="72">
          <cell r="D72" t="str">
            <v>December</v>
          </cell>
          <cell r="E72">
            <v>215.30822099999995</v>
          </cell>
          <cell r="F72">
            <v>214.76199999999997</v>
          </cell>
          <cell r="G72">
            <v>181.452</v>
          </cell>
          <cell r="H72">
            <v>157.6</v>
          </cell>
          <cell r="I72">
            <v>169.2</v>
          </cell>
          <cell r="J72">
            <v>296.00099999999998</v>
          </cell>
          <cell r="K72">
            <v>200.34700000000001</v>
          </cell>
          <cell r="L72">
            <v>180.9</v>
          </cell>
          <cell r="M72">
            <v>201.1</v>
          </cell>
          <cell r="N72">
            <v>179.2</v>
          </cell>
        </row>
        <row r="74">
          <cell r="B74" t="str">
            <v xml:space="preserve">(a) The Private Sector Monthly Industrial Production Volume Index is calculated on the basis of information received </v>
          </cell>
          <cell r="L74" t="str">
            <v>Source: Central Bank of Sri Lanka</v>
          </cell>
        </row>
        <row r="75">
          <cell r="B75" t="str">
            <v xml:space="preserve">      from 150 major industrial firms, both in the BOI and Non-BOI Sectors.</v>
          </cell>
        </row>
        <row r="76">
          <cell r="B76" t="str">
            <v>(b) The weights used for the compilation of Private Sector Industrial Production Volume Index have been adjusted based on the Industrial Survey</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3"/>
  <sheetViews>
    <sheetView showGridLines="0" tabSelected="1" workbookViewId="0">
      <pane ySplit="6" topLeftCell="A29" activePane="bottomLeft" state="frozen"/>
      <selection pane="bottomLeft" sqref="A1:B1"/>
    </sheetView>
  </sheetViews>
  <sheetFormatPr defaultColWidth="9.125" defaultRowHeight="21.75" customHeight="1"/>
  <cols>
    <col min="1" max="1" width="73.25" style="1" bestFit="1" customWidth="1"/>
    <col min="2" max="2" width="18.625" style="1" customWidth="1"/>
    <col min="3" max="16384" width="9.125" style="1"/>
  </cols>
  <sheetData>
    <row r="1" spans="1:5" s="1983" customFormat="1" ht="42.75" customHeight="1">
      <c r="A1" s="1987" t="s">
        <v>1485</v>
      </c>
      <c r="B1" s="1988"/>
    </row>
    <row r="2" spans="1:5" s="1983" customFormat="1" ht="20.25">
      <c r="A2" s="1989" t="s">
        <v>42</v>
      </c>
      <c r="B2" s="1989"/>
    </row>
    <row r="3" spans="1:5" s="1983" customFormat="1" ht="15.75">
      <c r="A3" s="1986" t="s">
        <v>1486</v>
      </c>
      <c r="B3" s="1986"/>
    </row>
    <row r="4" spans="1:5" s="1983" customFormat="1" ht="18.75">
      <c r="A4" s="1985" t="s">
        <v>43</v>
      </c>
      <c r="B4" s="1985"/>
    </row>
    <row r="5" spans="1:5" s="1983" customFormat="1" ht="15.75">
      <c r="A5" s="1984"/>
      <c r="B5" s="1984"/>
    </row>
    <row r="6" spans="1:5" s="1983" customFormat="1" ht="15.75">
      <c r="A6" s="1982" t="s">
        <v>1483</v>
      </c>
      <c r="B6" s="1982" t="s">
        <v>1484</v>
      </c>
    </row>
    <row r="7" spans="1:5" ht="21.75" customHeight="1">
      <c r="A7" s="1976" t="s">
        <v>0</v>
      </c>
      <c r="B7" s="1975">
        <v>1</v>
      </c>
      <c r="E7" s="3"/>
    </row>
    <row r="8" spans="1:5" ht="21.75" customHeight="1">
      <c r="A8" s="1977" t="s">
        <v>1470</v>
      </c>
      <c r="B8" s="2">
        <v>2</v>
      </c>
      <c r="E8" s="3"/>
    </row>
    <row r="9" spans="1:5" ht="21.75" customHeight="1">
      <c r="A9" s="1976" t="s">
        <v>1</v>
      </c>
      <c r="B9" s="1975">
        <v>3</v>
      </c>
      <c r="E9" s="3"/>
    </row>
    <row r="10" spans="1:5" ht="21.75" customHeight="1">
      <c r="A10" s="1977" t="s">
        <v>2</v>
      </c>
      <c r="B10" s="2">
        <v>4</v>
      </c>
      <c r="E10" s="3"/>
    </row>
    <row r="11" spans="1:5" ht="21.75" customHeight="1">
      <c r="A11" s="1976" t="s">
        <v>3</v>
      </c>
      <c r="B11" s="1975">
        <v>5</v>
      </c>
      <c r="E11" s="3"/>
    </row>
    <row r="12" spans="1:5" ht="21.75" customHeight="1">
      <c r="A12" s="1977" t="s">
        <v>1471</v>
      </c>
      <c r="B12" s="2">
        <v>6</v>
      </c>
      <c r="E12" s="3"/>
    </row>
    <row r="13" spans="1:5" ht="21.75" customHeight="1">
      <c r="A13" s="1976" t="s">
        <v>4</v>
      </c>
      <c r="B13" s="1975">
        <v>7</v>
      </c>
      <c r="E13" s="3"/>
    </row>
    <row r="14" spans="1:5" ht="21.75" customHeight="1">
      <c r="A14" s="1977" t="s">
        <v>5</v>
      </c>
      <c r="B14" s="2">
        <v>8</v>
      </c>
      <c r="E14" s="3"/>
    </row>
    <row r="15" spans="1:5" ht="21.75" customHeight="1">
      <c r="A15" s="1976" t="s">
        <v>6</v>
      </c>
      <c r="B15" s="1975">
        <v>9</v>
      </c>
      <c r="E15" s="3"/>
    </row>
    <row r="16" spans="1:5" ht="21.75" customHeight="1">
      <c r="A16" s="1977" t="s">
        <v>7</v>
      </c>
      <c r="B16" s="2">
        <v>10</v>
      </c>
      <c r="E16" s="3"/>
    </row>
    <row r="17" spans="1:5" ht="21.75" customHeight="1">
      <c r="A17" s="1976" t="s">
        <v>1472</v>
      </c>
      <c r="B17" s="1975">
        <v>11</v>
      </c>
      <c r="E17" s="3"/>
    </row>
    <row r="18" spans="1:5" ht="21.75" customHeight="1">
      <c r="A18" s="1977" t="s">
        <v>8</v>
      </c>
      <c r="B18" s="2">
        <v>12</v>
      </c>
      <c r="E18" s="3"/>
    </row>
    <row r="19" spans="1:5" ht="21.75" customHeight="1">
      <c r="A19" s="1976" t="s">
        <v>304</v>
      </c>
      <c r="B19" s="1975">
        <v>13</v>
      </c>
      <c r="E19" s="3"/>
    </row>
    <row r="20" spans="1:5" ht="21.75" customHeight="1">
      <c r="A20" s="1977" t="s">
        <v>9</v>
      </c>
      <c r="B20" s="2">
        <v>14</v>
      </c>
      <c r="E20" s="3"/>
    </row>
    <row r="21" spans="1:5" ht="21.75" customHeight="1">
      <c r="A21" s="1976" t="s">
        <v>10</v>
      </c>
      <c r="B21" s="1975">
        <v>15</v>
      </c>
      <c r="E21" s="3"/>
    </row>
    <row r="22" spans="1:5" ht="21.75" customHeight="1">
      <c r="A22" s="1977" t="s">
        <v>11</v>
      </c>
      <c r="B22" s="2">
        <v>16</v>
      </c>
      <c r="E22" s="3"/>
    </row>
    <row r="23" spans="1:5" ht="21.75" customHeight="1">
      <c r="A23" s="1976" t="s">
        <v>12</v>
      </c>
      <c r="B23" s="1975">
        <v>17</v>
      </c>
      <c r="E23" s="3"/>
    </row>
    <row r="24" spans="1:5" ht="21.75" customHeight="1">
      <c r="A24" s="1977" t="s">
        <v>13</v>
      </c>
      <c r="B24" s="2">
        <v>18</v>
      </c>
      <c r="E24" s="3"/>
    </row>
    <row r="25" spans="1:5" ht="21.75" customHeight="1">
      <c r="A25" s="1976" t="s">
        <v>14</v>
      </c>
      <c r="B25" s="1975">
        <v>19</v>
      </c>
      <c r="E25" s="3"/>
    </row>
    <row r="26" spans="1:5" ht="21.75" customHeight="1">
      <c r="A26" s="1977" t="s">
        <v>15</v>
      </c>
      <c r="B26" s="2">
        <v>20</v>
      </c>
      <c r="E26" s="3"/>
    </row>
    <row r="27" spans="1:5" ht="21.75" customHeight="1">
      <c r="A27" s="1976" t="s">
        <v>16</v>
      </c>
      <c r="B27" s="1975">
        <v>21</v>
      </c>
      <c r="E27" s="3"/>
    </row>
    <row r="28" spans="1:5" ht="21.75" customHeight="1">
      <c r="A28" s="1977" t="s">
        <v>17</v>
      </c>
      <c r="B28" s="2">
        <v>22</v>
      </c>
      <c r="E28" s="3"/>
    </row>
    <row r="29" spans="1:5" ht="21.75" customHeight="1">
      <c r="A29" s="1976" t="s">
        <v>18</v>
      </c>
      <c r="B29" s="1975">
        <v>23</v>
      </c>
      <c r="E29" s="3"/>
    </row>
    <row r="30" spans="1:5" ht="21.75" customHeight="1">
      <c r="A30" s="1977" t="s">
        <v>19</v>
      </c>
      <c r="B30" s="2">
        <v>24</v>
      </c>
      <c r="E30" s="3"/>
    </row>
    <row r="31" spans="1:5" ht="21.75" customHeight="1">
      <c r="A31" s="1976" t="s">
        <v>20</v>
      </c>
      <c r="B31" s="1975">
        <v>25</v>
      </c>
      <c r="E31" s="3"/>
    </row>
    <row r="32" spans="1:5" ht="21.75" customHeight="1">
      <c r="A32" s="1977" t="s">
        <v>21</v>
      </c>
      <c r="B32" s="2">
        <v>26</v>
      </c>
      <c r="E32" s="3"/>
    </row>
    <row r="33" spans="1:5" ht="21.75" customHeight="1">
      <c r="A33" s="1976" t="s">
        <v>22</v>
      </c>
      <c r="B33" s="1975">
        <v>27</v>
      </c>
      <c r="E33" s="3"/>
    </row>
    <row r="34" spans="1:5" ht="21.75" customHeight="1">
      <c r="A34" s="1977" t="s">
        <v>23</v>
      </c>
      <c r="B34" s="2">
        <v>28</v>
      </c>
      <c r="E34" s="3"/>
    </row>
    <row r="35" spans="1:5" ht="21.75" customHeight="1">
      <c r="A35" s="1976" t="s">
        <v>24</v>
      </c>
      <c r="B35" s="1975">
        <v>29</v>
      </c>
      <c r="E35" s="3"/>
    </row>
    <row r="36" spans="1:5" ht="21.75" customHeight="1">
      <c r="A36" s="1977" t="s">
        <v>25</v>
      </c>
      <c r="B36" s="2">
        <v>30</v>
      </c>
      <c r="E36" s="3"/>
    </row>
    <row r="37" spans="1:5" ht="21.75" customHeight="1">
      <c r="A37" s="1976" t="s">
        <v>26</v>
      </c>
      <c r="B37" s="1975">
        <v>31</v>
      </c>
      <c r="E37" s="3"/>
    </row>
    <row r="38" spans="1:5" ht="21.75" customHeight="1">
      <c r="A38" s="1977" t="s">
        <v>1473</v>
      </c>
      <c r="B38" s="2">
        <v>32</v>
      </c>
      <c r="E38" s="3"/>
    </row>
    <row r="39" spans="1:5" ht="21.75" customHeight="1">
      <c r="A39" s="1976" t="s">
        <v>27</v>
      </c>
      <c r="B39" s="1975">
        <v>33</v>
      </c>
      <c r="E39" s="3"/>
    </row>
    <row r="40" spans="1:5" ht="21.75" customHeight="1">
      <c r="A40" s="1977" t="s">
        <v>28</v>
      </c>
      <c r="B40" s="2">
        <v>34</v>
      </c>
      <c r="E40" s="3"/>
    </row>
    <row r="41" spans="1:5" ht="21.75" customHeight="1">
      <c r="A41" s="1976" t="s">
        <v>29</v>
      </c>
      <c r="B41" s="1975">
        <v>35</v>
      </c>
      <c r="E41" s="3"/>
    </row>
    <row r="42" spans="1:5" ht="21.75" customHeight="1">
      <c r="A42" s="1977" t="s">
        <v>30</v>
      </c>
      <c r="B42" s="2">
        <v>36</v>
      </c>
      <c r="E42" s="3"/>
    </row>
    <row r="43" spans="1:5" ht="21.75" customHeight="1">
      <c r="A43" s="1976" t="s">
        <v>31</v>
      </c>
      <c r="B43" s="1975">
        <v>37</v>
      </c>
      <c r="E43" s="3"/>
    </row>
    <row r="44" spans="1:5" ht="21.75" customHeight="1">
      <c r="A44" s="1977" t="s">
        <v>32</v>
      </c>
      <c r="B44" s="2">
        <v>38</v>
      </c>
      <c r="E44" s="3"/>
    </row>
    <row r="45" spans="1:5" ht="21.75" customHeight="1">
      <c r="A45" s="1976" t="s">
        <v>33</v>
      </c>
      <c r="B45" s="1975">
        <v>39</v>
      </c>
      <c r="E45" s="3"/>
    </row>
    <row r="46" spans="1:5" ht="21.75" customHeight="1">
      <c r="A46" s="1977" t="s">
        <v>34</v>
      </c>
      <c r="B46" s="2">
        <v>40</v>
      </c>
      <c r="E46" s="3"/>
    </row>
    <row r="47" spans="1:5" ht="21.75" customHeight="1">
      <c r="A47" s="1976" t="s">
        <v>35</v>
      </c>
      <c r="B47" s="1975">
        <v>41</v>
      </c>
      <c r="E47" s="3"/>
    </row>
    <row r="48" spans="1:5" ht="21.75" customHeight="1">
      <c r="A48" s="1977" t="s">
        <v>36</v>
      </c>
      <c r="B48" s="2">
        <v>42</v>
      </c>
      <c r="E48" s="3"/>
    </row>
    <row r="49" spans="1:5" ht="21.75" customHeight="1">
      <c r="A49" s="1976" t="s">
        <v>37</v>
      </c>
      <c r="B49" s="1975">
        <v>43</v>
      </c>
      <c r="E49" s="3"/>
    </row>
    <row r="50" spans="1:5" ht="21.75" customHeight="1">
      <c r="A50" s="1977" t="s">
        <v>38</v>
      </c>
      <c r="B50" s="2">
        <v>44</v>
      </c>
      <c r="E50" s="3"/>
    </row>
    <row r="51" spans="1:5" ht="21.75" customHeight="1">
      <c r="A51" s="1976" t="s">
        <v>39</v>
      </c>
      <c r="B51" s="1975">
        <v>45</v>
      </c>
      <c r="E51" s="3"/>
    </row>
    <row r="52" spans="1:5" ht="21.75" customHeight="1">
      <c r="A52" s="1977" t="s">
        <v>1071</v>
      </c>
      <c r="B52" s="2">
        <v>46</v>
      </c>
      <c r="E52" s="3"/>
    </row>
    <row r="53" spans="1:5" ht="21.75" customHeight="1">
      <c r="A53" s="1976" t="s">
        <v>1093</v>
      </c>
      <c r="B53" s="1975">
        <v>47</v>
      </c>
      <c r="E53" s="3"/>
    </row>
    <row r="54" spans="1:5" ht="21.75" customHeight="1">
      <c r="A54" s="1977" t="s">
        <v>1475</v>
      </c>
      <c r="B54" s="2">
        <v>48</v>
      </c>
      <c r="E54" s="3"/>
    </row>
    <row r="55" spans="1:5" ht="21.75" customHeight="1">
      <c r="A55" s="1976" t="s">
        <v>1476</v>
      </c>
      <c r="B55" s="1975">
        <v>49</v>
      </c>
      <c r="E55" s="3"/>
    </row>
    <row r="56" spans="1:5" ht="21.75" customHeight="1">
      <c r="A56" s="1977" t="s">
        <v>1110</v>
      </c>
      <c r="B56" s="2">
        <v>50</v>
      </c>
      <c r="E56" s="3"/>
    </row>
    <row r="57" spans="1:5" ht="21.75" customHeight="1">
      <c r="A57" s="1976" t="s">
        <v>1477</v>
      </c>
      <c r="B57" s="1975">
        <v>51</v>
      </c>
      <c r="E57" s="3"/>
    </row>
    <row r="58" spans="1:5" ht="21.75" customHeight="1">
      <c r="A58" s="1977" t="s">
        <v>40</v>
      </c>
      <c r="B58" s="2">
        <v>52</v>
      </c>
      <c r="E58" s="3"/>
    </row>
    <row r="59" spans="1:5" ht="21.75" customHeight="1">
      <c r="A59" s="1976" t="s">
        <v>1478</v>
      </c>
      <c r="B59" s="1975">
        <v>53</v>
      </c>
      <c r="E59" s="3"/>
    </row>
    <row r="60" spans="1:5" ht="21.75" customHeight="1">
      <c r="A60" s="1977" t="s">
        <v>1479</v>
      </c>
      <c r="B60" s="2">
        <v>54</v>
      </c>
      <c r="E60" s="3"/>
    </row>
    <row r="61" spans="1:5" ht="21.75" customHeight="1">
      <c r="A61" s="1976" t="s">
        <v>1480</v>
      </c>
      <c r="B61" s="1975">
        <v>55</v>
      </c>
      <c r="E61" s="3"/>
    </row>
    <row r="62" spans="1:5" ht="21.75" customHeight="1">
      <c r="A62" s="1977" t="s">
        <v>41</v>
      </c>
      <c r="B62" s="2">
        <v>56</v>
      </c>
      <c r="E62" s="3"/>
    </row>
    <row r="63" spans="1:5" ht="21.75" customHeight="1">
      <c r="A63" s="1976" t="s">
        <v>1481</v>
      </c>
      <c r="B63" s="1975">
        <v>57</v>
      </c>
      <c r="E63" s="3"/>
    </row>
  </sheetData>
  <mergeCells count="4">
    <mergeCell ref="A4:B4"/>
    <mergeCell ref="A3:B3"/>
    <mergeCell ref="A1:B1"/>
    <mergeCell ref="A2:B2"/>
  </mergeCells>
  <hyperlinks>
    <hyperlink ref="A7" location="'1 වැනි සංඛ්‍යා සටහන'!A1" display="කර්මාන්ත මූලය අනුව දළ ජාතික ආදායම (පවත්නා වෙළඳපොළ මිල අනුව) "/>
    <hyperlink ref="A8" location="'2 වැනි සංඛ්‍යා සටහන'!A1" display="කර්මාන්ත මූලය අනුව දළ ජාතික ආදායම (2015 ස්ථාවර මිල අනුව) "/>
    <hyperlink ref="A9" location="'3 වැනි සංඛ්‍යා සටහන'!A1" display="ආයතනික අංශ අනුව සමස්ත එකතු කළ අගය (පවත්නා වෙළඳපොළ මිල අනුව)"/>
    <hyperlink ref="A10" location="'4 වැනි සංඛ්‍යා සටහන'!A1" display="කර්මාන්ත මූලය අනුව පළාත් දළ දේශීය නිෂ්පාදිතය (පවත්නා වෙළඳපොළ මිල අනුව)"/>
    <hyperlink ref="A11" location="'5 වැනි සංඛ්‍යා සටහන'!A1" display="සම්පත් සහ ඒවායේ උපයෝජනය (පවත්නා වෙළඳපොළ මිල අනුව)"/>
    <hyperlink ref="A12" location="'6 වැනි සංඛ්‍යා සටහන'!A1" display="සම්පත් සහ ඒවායේ උපයෝජනය (2015 ස්ථාවර මිල අනුව)"/>
    <hyperlink ref="A13" location="'7 වැනි සංඛ්‍යා සටහන'!A1" display="පවත්නා වෙළඳපොළ මිල අනුව ප්‍රධාන ඓක්‍යයන්ගේ තුලනය"/>
    <hyperlink ref="A14" location="'8 වැනි සංඛ්‍යා සටහන'!A1" display="පවත්නා වෙළඳපොළ මිල අනුව දළ දේශීය ප්‍රාග්ධන සම්පාදනය"/>
    <hyperlink ref="A15" location="'9 වැනි සංඛ්‍යා සටහන'!A1" display="පවත්නා වෙළඳපොළ මිල අනුව පෞද්ගලික පරිභෝජන වියදමේ සංයුතිය"/>
    <hyperlink ref="A16" location="'10 වැනි සංඛ්‍යා සටහන'!A1" display="දළ දේශීය නිෂ්පාදිතයේ ආදායම් සංරචක (පවත්නා වෙළඳපොළ මිල අනුව)"/>
    <hyperlink ref="A17" location="'11 වැනි සංඛ්‍යා සටහන'!A1" display="දළ දේශීය නිෂ්පාදිතයේ ආදායම් සංරචක (2015 ස්ථාවර මිල අනුව)"/>
    <hyperlink ref="A18" location="'12 වැනි සංඛ්‍යා සටහන'!A1" display="ප්‍රධාන කෘෂිකාර්මික බෝගවල උපනති"/>
    <hyperlink ref="A19" location="'13 වැනි සංඛ්‍යා සටහන'!A1" display="තේ, රබර්, පොල් සහ අනෙකුත් කෘෂි අපනයන බෝග නිෂ්පාදනය"/>
    <hyperlink ref="A20" location="'14 වැනි සංඛ්‍යා සටහන'!A1" display="වාර්ෂික වර්ෂාපතනය සහ වැසි දින"/>
    <hyperlink ref="A21" location="'15 වැනි සංඛ්‍යා සටහන'!A1" display="දිස්ත්‍රික්ක අනුව වී වගා අංශයේ ක්‍රියාකාරිත්වය"/>
    <hyperlink ref="A22" location="'16 වැනි සංඛ්‍යා සටහන'!A1" display="වී නිෂ්පාදනය"/>
    <hyperlink ref="A23" location="'17 වැනි සංඛ්‍යා සටහන'!A1" display="අනෙකුත් ක්ෂේත්‍ර බෝගවල ක්‍රියාකාරිත්වය"/>
    <hyperlink ref="A24" location="'18 වැනි සංඛ්‍යා සටහන'!A1" display="මහවැලි සංවර්ධන වැඩපිළිවෙළ යටතේ වගා කළ ඉඩම් ප්‍රමාණය"/>
    <hyperlink ref="A25" location="'19 වැනි සංඛ්‍යා සටහන'!A1" display="සීනි නිෂ්පාදන අංශය පිළිබඳ සංඛ්‍යාන"/>
    <hyperlink ref="A26" location="'20 වැනි සංඛ්‍යා සටහන'!A1" display="වන සම්පත් අංශය පිළිබඳ සංඛ්‍යාන"/>
    <hyperlink ref="A27" location="'21වැනි සංඛ්‍යා සටහන'!A1" display="පශු සම්පත් හා ධීවර අංශය පිළිබඳ සංඛ්‍යාන"/>
    <hyperlink ref="A28" location="'22 වැනි සංඛ්‍යා සටහන'!A1" display="ශ්‍රී ලංකා ආයෝජන මණ්ඩලය විසින් අනුමත කරන ලද කාර්මික ආයෝජන"/>
    <hyperlink ref="A29" location="'23 වැනි සංඛ්‍යා සටහන'!A1" display="ශ්‍රී ලංකා ආයෝජන මණ්ඩලයේ ලියාපදිංචි ව්‍යවසායයන් විසින් දැනට කර ඇති ආයෝජන"/>
    <hyperlink ref="A30" location="'24 වැනි සංඛ්‍යා සටහන'!A1" display="ශ්‍රී ලංකා ආයෝජන මණ්ඩලයේ ලියාපදිංචි ව්‍යවසායයන්හි ආංශික විදේශීය ඍජු ආයෝජන"/>
    <hyperlink ref="A31" location="'25 වැනි සංඛ්‍යා සටහන'!A1" display="කර්මාන්ත අංශයේ ධාරිතා උපයෝජනය"/>
    <hyperlink ref="A32" location="'26 වැනි සංඛ්‍යා සටහන'!A1" display="රාජ්‍ය අංශයේ තෝරාගත් කාර්මික ව්‍යවසායයන්හි සේවා නියුක්තිය"/>
    <hyperlink ref="A33" location="'27 වැනි සංඛ්‍යා සටහන'!A1" display="රාජ්‍ය අංශයේ තෝරාගත් කාර්මික ව්‍යවසායයන්හි ක්‍රියාකාරිත්වය"/>
    <hyperlink ref="A34" location="'28 වැනි සංඛ්‍යා සටහන'!A1" display="කාර්මික ව්‍යවසායයන්හි ප්‍රාදේශීය ව්‍යාප්තිය"/>
    <hyperlink ref="A35" location="'29 වැනි සංඛ්‍යා සටහන'!A1" display="ප්‍රධාන නිෂ්පාදන කර්මාන්ත අංශයන්හි කාර්මික නිෂ්පාදන දර්ශකය"/>
    <hyperlink ref="A36" location="'30 වැනි සංඛ්‍යා සටහන'!A1" display="කාර්මික නිෂ්පාදන දර්ශකය"/>
    <hyperlink ref="A37" location="'31 වැනි සංඛ්‍යා සටහන'!A1" display="ජනගහනය පිළිබඳ මූලික දත්ත"/>
    <hyperlink ref="A38" location="'32 වැනි සංඛ්‍යා සටහන'!A1" display="ශ්‍රම බලකා සහභාගිත්ව අනුපාතිකය"/>
    <hyperlink ref="A39" location="'33 වැනි සංඛ්‍යා සටහන'!A1" display="ආර්ථික ක්‍රියාකාරිත්වය අනුව සේවා නියුක්තිය"/>
    <hyperlink ref="A40" location="'34 වැනි සංඛ්‍යා සටහන'!A1" display="ශ්‍රම බලකායෙහි ප්‍රවණතා"/>
    <hyperlink ref="A41" location="'35 වැනි සංඛ්‍යා සටහන'!A1" display="රාජ්‍ය අංශයේ සේවා නියුක්තිය"/>
    <hyperlink ref="A42" location="'36 වැනි සංඛ්‍යා සටහන'!A1" display="සේවක අර්ථසාධක අරමුදල"/>
    <hyperlink ref="A43" location="'37 වැනි සංඛ්‍යා සටහන'!A1" display="සේවා නියුක්තිකයන්ගේ භාරකාර අරමුදල"/>
    <hyperlink ref="A44" location="'38 වැනි සංඛ්‍යා සටහන'!A1" display="පෞද්ගලික අංශයේ කර්මාන්තවල වැඩ වර්ජන"/>
    <hyperlink ref="A45" location="'39 වැනි සංඛ්‍යා සටහන'!A1" display="විදුලි සංදේශ සහ තැපැල් සේවා ක්‍රියාකාරිත්වය"/>
    <hyperlink ref="A46" location="'40 වැනි සංඛ්‍යා සටහන'!A1" display="විදුලිබල අංශයේ ක්‍රියාකාරිත්වය"/>
    <hyperlink ref="A47" location="'41 වැනි සංඛ්‍යා සටහන'!A1" display="ඛනිජ තෙල් අංශයේ ක්‍රියාකාරිත්වය"/>
    <hyperlink ref="A48" location="'42 වැනි සංඛ්‍යා සටහන'!A1" display="ප්‍රවාහන අංශයේ ක්‍රියාකාරිත්වය"/>
    <hyperlink ref="A49" location="'43 වැනි සංඛ්‍යා සටහන'!A1" display="වරාය සේවා ක්‍රියාකාරිත්වය"/>
    <hyperlink ref="A50" location="'44 වැනි සංඛ්‍යා සටහන'!A1" display="රජයේ සෞඛ්‍ය සේවයේ මූලික ලක්ෂණ"/>
    <hyperlink ref="A51" location="'45 වැනි සංඛ්‍යා සටහන'!A1" display="අධ්‍යාපන අංශයේ මූලික ලක්ෂණ"/>
    <hyperlink ref="A52" location="'46 වැනි සංඛ්‍යා සටහන'!A1" display="කොළඹ පාරිභෝගික මිල දර්ශකයේ (2021=100) විචලනය"/>
    <hyperlink ref="A53" location="'47 වැනි සංඛ්‍යා සටහන'!A1" display="ජාතික පාරිභෝගික මිල දර්ශකයේ (2021=100) විචලනය"/>
    <hyperlink ref="A54" location="'48 වැනි සංඛ්‍යා සටහන  '!A1" display="කොළඹ පාරිභෝගික මිල දර්ශකය (2021=100)"/>
    <hyperlink ref="A55" location="'49 වැනි සංඛ්‍යා සටහන '!A1" display="ජාතික පාරිභෝගික මිල දර්ශකය (2021=100)"/>
    <hyperlink ref="A56" location="'50 වැනි සංඛ්‍යා සටහන'!A1" display="නිෂ්පාදක මිල දර්ශකය (2018-4 වැනි කාර්තුව=100)"/>
    <hyperlink ref="A57" location="'51 වැනි සංඛ්‍යා සටහන'!A1" display="තෝරාගත් ආහාර ද්‍රව්‍ය කිහිපයක පළාත් අනුව සාමාන්‍ය සිල්ලර මිල ගණන් 2019-2023"/>
    <hyperlink ref="A58" location="'52 වැනි සංඛ්‍යා සටහන'!A1" display="තෝරාගත් ආහාර අයිතමවල නිෂ්පාදක මිල"/>
    <hyperlink ref="A59" location="'53 වැනි සංඛ්‍යා සටහන'!A1" display="වැටුප් ප්‍රමාණ දර්ශක (රාජ්‍ය අංශයේ සේවකයන්) (2016=100)"/>
    <hyperlink ref="A60" location="'54 වැනි සංඛ්‍යා සටහන'!A1" display="වැටුප් ප්‍රමාණ දර්ශක (විධිමත් පෞද්ගලික අංශයේ සේවකයන්) (1978 දෙසැම්බර්=100)"/>
    <hyperlink ref="A61" location="'55 වැනි සංඛ්‍යා සටහන'!A1" display="වැටුප් ප්‍රමාණ දර්ශක (අවිධිමත් පෞද්ගලික අංශයේ සේවකයන්) (2018=100)"/>
    <hyperlink ref="A62" location="'56 වැනි සංඛ්‍යා සටහන'!A1" display="අවිධිමත් පෞද්ගලික අංශයේ සාමාන්‍ය දෛනික වැටුප්"/>
    <hyperlink ref="A63" location="'57 වැනි සංඛ්‍යා සටහන'!A1" display="පළාත් අනුව අවිධිමත් පෞද්ගලික අංශයේ සාමාන්‍ය දෛනික වැටුප් 2019-202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74"/>
  <sheetViews>
    <sheetView zoomScaleNormal="100" zoomScaleSheetLayoutView="100" workbookViewId="0">
      <pane xSplit="1" topLeftCell="D1" activePane="topRight" state="frozen"/>
      <selection pane="topRight" activeCell="J2" sqref="J2"/>
    </sheetView>
  </sheetViews>
  <sheetFormatPr defaultRowHeight="13.5"/>
  <cols>
    <col min="1" max="1" width="66.25" style="4" customWidth="1"/>
    <col min="2" max="7" width="11.125" style="4" bestFit="1" customWidth="1"/>
    <col min="8" max="10" width="12.375" style="4" customWidth="1"/>
    <col min="11" max="11" width="9.375" style="4" customWidth="1"/>
    <col min="12" max="12" width="9" style="4"/>
    <col min="13" max="17" width="13.25" style="4" bestFit="1" customWidth="1"/>
    <col min="18" max="18" width="9" style="4"/>
    <col min="19" max="22" width="13.25" style="4" hidden="1" customWidth="1"/>
    <col min="23" max="23" width="0" style="4" hidden="1" customWidth="1"/>
    <col min="24" max="30" width="9" style="4"/>
    <col min="31" max="35" width="8.25" style="4" bestFit="1" customWidth="1"/>
    <col min="36" max="16384" width="9" style="4"/>
  </cols>
  <sheetData>
    <row r="1" spans="1:37" s="45" customFormat="1" ht="15.75">
      <c r="A1" s="48" t="s">
        <v>114</v>
      </c>
      <c r="B1" s="47"/>
      <c r="C1" s="47"/>
      <c r="D1" s="47"/>
      <c r="E1" s="47"/>
      <c r="F1" s="47"/>
      <c r="G1" s="47"/>
      <c r="J1" s="46" t="s">
        <v>113</v>
      </c>
    </row>
    <row r="2" spans="1:37" s="45" customFormat="1" ht="15.75">
      <c r="J2" s="1981" t="s">
        <v>1482</v>
      </c>
    </row>
    <row r="3" spans="1:37" s="45" customFormat="1" ht="24.75" customHeight="1">
      <c r="A3" s="1990" t="s">
        <v>112</v>
      </c>
      <c r="B3" s="1990"/>
      <c r="C3" s="1990"/>
      <c r="D3" s="1990"/>
      <c r="E3" s="1990"/>
      <c r="F3" s="1990"/>
      <c r="G3" s="1990"/>
      <c r="H3" s="1990"/>
      <c r="I3" s="1990"/>
      <c r="J3" s="1990"/>
    </row>
    <row r="4" spans="1:37" ht="18" customHeight="1" thickBot="1">
      <c r="J4" s="44" t="s">
        <v>111</v>
      </c>
    </row>
    <row r="5" spans="1:37" ht="18" customHeight="1" thickBot="1">
      <c r="A5" s="43" t="s">
        <v>110</v>
      </c>
      <c r="B5" s="42">
        <v>2015</v>
      </c>
      <c r="C5" s="41">
        <v>2016</v>
      </c>
      <c r="D5" s="41">
        <v>2017</v>
      </c>
      <c r="E5" s="41">
        <v>2018</v>
      </c>
      <c r="F5" s="41">
        <v>2019</v>
      </c>
      <c r="G5" s="41" t="s">
        <v>109</v>
      </c>
      <c r="H5" s="41" t="s">
        <v>108</v>
      </c>
      <c r="I5" s="41" t="s">
        <v>107</v>
      </c>
      <c r="J5" s="40" t="s">
        <v>106</v>
      </c>
    </row>
    <row r="6" spans="1:37" s="12" customFormat="1" ht="18" customHeight="1">
      <c r="A6" s="37" t="s">
        <v>105</v>
      </c>
      <c r="B6" s="36">
        <v>950452</v>
      </c>
      <c r="C6" s="35">
        <v>930442</v>
      </c>
      <c r="D6" s="35">
        <v>1069075</v>
      </c>
      <c r="E6" s="35">
        <v>1165529</v>
      </c>
      <c r="F6" s="35">
        <v>1154540</v>
      </c>
      <c r="G6" s="35">
        <v>1291023</v>
      </c>
      <c r="H6" s="36">
        <v>1548117</v>
      </c>
      <c r="I6" s="35">
        <v>2044721</v>
      </c>
      <c r="J6" s="34">
        <v>2288020</v>
      </c>
      <c r="M6" s="13"/>
      <c r="N6" s="13"/>
      <c r="O6" s="13"/>
      <c r="P6" s="13"/>
      <c r="Q6" s="13"/>
      <c r="S6" s="13"/>
      <c r="T6" s="13"/>
      <c r="U6" s="13"/>
      <c r="V6" s="13"/>
      <c r="W6" s="39"/>
      <c r="AE6" s="24"/>
      <c r="AF6" s="24"/>
      <c r="AG6" s="24"/>
      <c r="AH6" s="24"/>
      <c r="AI6" s="24"/>
      <c r="AJ6" s="38"/>
      <c r="AK6" s="38"/>
    </row>
    <row r="7" spans="1:37" ht="18" customHeight="1">
      <c r="A7" s="31" t="s">
        <v>104</v>
      </c>
      <c r="B7" s="33">
        <v>18063</v>
      </c>
      <c r="C7" s="30">
        <v>17377</v>
      </c>
      <c r="D7" s="30">
        <v>16948</v>
      </c>
      <c r="E7" s="30">
        <v>17748</v>
      </c>
      <c r="F7" s="30">
        <v>18186</v>
      </c>
      <c r="G7" s="30">
        <v>35108</v>
      </c>
      <c r="H7" s="33">
        <v>47528</v>
      </c>
      <c r="I7" s="30">
        <v>56672</v>
      </c>
      <c r="J7" s="32">
        <v>69999</v>
      </c>
      <c r="M7" s="13"/>
      <c r="N7" s="13"/>
      <c r="O7" s="13"/>
      <c r="P7" s="13"/>
      <c r="Q7" s="13"/>
      <c r="S7" s="13"/>
      <c r="T7" s="13"/>
      <c r="U7" s="13"/>
      <c r="V7" s="13"/>
      <c r="AE7" s="24"/>
      <c r="AF7" s="24"/>
      <c r="AG7" s="24"/>
      <c r="AH7" s="24"/>
      <c r="AI7" s="24"/>
    </row>
    <row r="8" spans="1:37" ht="18" customHeight="1">
      <c r="A8" s="31" t="s">
        <v>103</v>
      </c>
      <c r="B8" s="33">
        <v>116706</v>
      </c>
      <c r="C8" s="30">
        <v>67305</v>
      </c>
      <c r="D8" s="30">
        <v>85269</v>
      </c>
      <c r="E8" s="30">
        <v>136184</v>
      </c>
      <c r="F8" s="30">
        <v>132031</v>
      </c>
      <c r="G8" s="30">
        <v>179453</v>
      </c>
      <c r="H8" s="33">
        <v>175401</v>
      </c>
      <c r="I8" s="30">
        <v>159108</v>
      </c>
      <c r="J8" s="32">
        <v>189098</v>
      </c>
      <c r="M8" s="13"/>
      <c r="N8" s="13"/>
      <c r="O8" s="13"/>
      <c r="P8" s="13"/>
      <c r="Q8" s="13"/>
      <c r="S8" s="13"/>
      <c r="T8" s="13"/>
      <c r="U8" s="13"/>
      <c r="V8" s="13"/>
      <c r="AE8" s="24"/>
      <c r="AF8" s="24"/>
      <c r="AG8" s="24"/>
      <c r="AH8" s="24"/>
      <c r="AI8" s="24"/>
    </row>
    <row r="9" spans="1:37" ht="18" customHeight="1">
      <c r="A9" s="31" t="s">
        <v>102</v>
      </c>
      <c r="B9" s="33">
        <v>107241</v>
      </c>
      <c r="C9" s="30">
        <v>100927</v>
      </c>
      <c r="D9" s="30">
        <v>116358</v>
      </c>
      <c r="E9" s="30">
        <v>121355</v>
      </c>
      <c r="F9" s="30">
        <v>118117</v>
      </c>
      <c r="G9" s="30">
        <v>147502</v>
      </c>
      <c r="H9" s="33">
        <v>171581</v>
      </c>
      <c r="I9" s="30">
        <v>262288</v>
      </c>
      <c r="J9" s="32">
        <v>276356</v>
      </c>
      <c r="M9" s="13"/>
      <c r="N9" s="13"/>
      <c r="O9" s="13"/>
      <c r="P9" s="13"/>
      <c r="Q9" s="13"/>
      <c r="S9" s="13"/>
      <c r="T9" s="13"/>
      <c r="U9" s="13"/>
      <c r="V9" s="13"/>
      <c r="AE9" s="24"/>
      <c r="AF9" s="24"/>
      <c r="AG9" s="24"/>
      <c r="AH9" s="24"/>
      <c r="AI9" s="24"/>
    </row>
    <row r="10" spans="1:37" ht="18" customHeight="1">
      <c r="A10" s="31" t="s">
        <v>101</v>
      </c>
      <c r="B10" s="33">
        <v>3310</v>
      </c>
      <c r="C10" s="30">
        <v>3909</v>
      </c>
      <c r="D10" s="30">
        <v>3854</v>
      </c>
      <c r="E10" s="30">
        <v>3648</v>
      </c>
      <c r="F10" s="30">
        <v>3930</v>
      </c>
      <c r="G10" s="30">
        <v>5263</v>
      </c>
      <c r="H10" s="33">
        <v>5134</v>
      </c>
      <c r="I10" s="30">
        <v>9384</v>
      </c>
      <c r="J10" s="32">
        <v>12405</v>
      </c>
      <c r="M10" s="13"/>
      <c r="N10" s="13"/>
      <c r="O10" s="13"/>
      <c r="P10" s="13"/>
      <c r="Q10" s="13"/>
      <c r="S10" s="13"/>
      <c r="T10" s="13"/>
      <c r="U10" s="13"/>
      <c r="V10" s="13"/>
      <c r="AE10" s="24"/>
      <c r="AF10" s="24"/>
      <c r="AG10" s="24"/>
      <c r="AH10" s="24"/>
      <c r="AI10" s="24"/>
    </row>
    <row r="11" spans="1:37" ht="18" customHeight="1">
      <c r="A11" s="31" t="s">
        <v>100</v>
      </c>
      <c r="B11" s="33">
        <v>60865</v>
      </c>
      <c r="C11" s="30">
        <v>71425</v>
      </c>
      <c r="D11" s="30">
        <v>91471</v>
      </c>
      <c r="E11" s="30">
        <v>107686</v>
      </c>
      <c r="F11" s="30">
        <v>118920</v>
      </c>
      <c r="G11" s="30">
        <v>126588</v>
      </c>
      <c r="H11" s="33">
        <v>113464</v>
      </c>
      <c r="I11" s="30">
        <v>148416</v>
      </c>
      <c r="J11" s="32">
        <v>180882</v>
      </c>
      <c r="M11" s="13"/>
      <c r="N11" s="13"/>
      <c r="O11" s="13"/>
      <c r="P11" s="13"/>
      <c r="Q11" s="13"/>
      <c r="S11" s="13"/>
      <c r="T11" s="13"/>
      <c r="U11" s="13"/>
      <c r="V11" s="13"/>
      <c r="AE11" s="24"/>
      <c r="AF11" s="24"/>
      <c r="AG11" s="24"/>
      <c r="AH11" s="24"/>
      <c r="AI11" s="24"/>
    </row>
    <row r="12" spans="1:37" ht="18" customHeight="1">
      <c r="A12" s="31" t="s">
        <v>99</v>
      </c>
      <c r="B12" s="33">
        <v>104257</v>
      </c>
      <c r="C12" s="30">
        <v>85651</v>
      </c>
      <c r="D12" s="30">
        <v>113683</v>
      </c>
      <c r="E12" s="30">
        <v>118776</v>
      </c>
      <c r="F12" s="30">
        <v>90050</v>
      </c>
      <c r="G12" s="30">
        <v>117443</v>
      </c>
      <c r="H12" s="33">
        <v>169767</v>
      </c>
      <c r="I12" s="30">
        <v>181721</v>
      </c>
      <c r="J12" s="32">
        <v>190288</v>
      </c>
      <c r="M12" s="13"/>
      <c r="N12" s="13"/>
      <c r="O12" s="13"/>
      <c r="P12" s="13"/>
      <c r="Q12" s="13"/>
      <c r="S12" s="13"/>
      <c r="T12" s="13"/>
      <c r="U12" s="13"/>
      <c r="V12" s="13"/>
      <c r="AE12" s="24"/>
      <c r="AF12" s="24"/>
      <c r="AG12" s="24"/>
      <c r="AH12" s="24"/>
      <c r="AI12" s="24"/>
    </row>
    <row r="13" spans="1:37" ht="18" customHeight="1">
      <c r="A13" s="31" t="s">
        <v>98</v>
      </c>
      <c r="B13" s="33">
        <v>80361</v>
      </c>
      <c r="C13" s="30">
        <v>86072</v>
      </c>
      <c r="D13" s="30">
        <v>120765</v>
      </c>
      <c r="E13" s="30">
        <v>112801</v>
      </c>
      <c r="F13" s="30">
        <v>103060</v>
      </c>
      <c r="G13" s="30">
        <v>111739</v>
      </c>
      <c r="H13" s="33">
        <v>122171</v>
      </c>
      <c r="I13" s="30">
        <v>204855</v>
      </c>
      <c r="J13" s="32">
        <v>180380</v>
      </c>
      <c r="M13" s="13"/>
      <c r="N13" s="13"/>
      <c r="O13" s="13"/>
      <c r="P13" s="13"/>
      <c r="Q13" s="13"/>
      <c r="S13" s="13"/>
      <c r="T13" s="13"/>
      <c r="U13" s="13"/>
      <c r="V13" s="13"/>
      <c r="AE13" s="24"/>
      <c r="AF13" s="24"/>
      <c r="AG13" s="24"/>
      <c r="AH13" s="24"/>
      <c r="AI13" s="24"/>
    </row>
    <row r="14" spans="1:37" ht="18" customHeight="1">
      <c r="A14" s="31" t="s">
        <v>97</v>
      </c>
      <c r="B14" s="33">
        <v>1396</v>
      </c>
      <c r="C14" s="30">
        <v>2096</v>
      </c>
      <c r="D14" s="30">
        <v>2044</v>
      </c>
      <c r="E14" s="30">
        <v>3285</v>
      </c>
      <c r="F14" s="30">
        <v>2121</v>
      </c>
      <c r="G14" s="30">
        <v>3808</v>
      </c>
      <c r="H14" s="33">
        <v>4535</v>
      </c>
      <c r="I14" s="30">
        <v>4038</v>
      </c>
      <c r="J14" s="32">
        <v>3436</v>
      </c>
      <c r="M14" s="13"/>
      <c r="N14" s="13"/>
      <c r="O14" s="13"/>
      <c r="P14" s="13"/>
      <c r="Q14" s="13"/>
      <c r="S14" s="13"/>
      <c r="T14" s="13"/>
      <c r="U14" s="13"/>
      <c r="V14" s="13"/>
      <c r="AE14" s="24"/>
      <c r="AF14" s="24"/>
      <c r="AG14" s="24"/>
      <c r="AH14" s="24"/>
      <c r="AI14" s="24"/>
    </row>
    <row r="15" spans="1:37" ht="18" customHeight="1">
      <c r="A15" s="31" t="s">
        <v>96</v>
      </c>
      <c r="B15" s="33">
        <v>83404</v>
      </c>
      <c r="C15" s="30">
        <v>89075</v>
      </c>
      <c r="D15" s="30">
        <v>90131</v>
      </c>
      <c r="E15" s="30">
        <v>90503</v>
      </c>
      <c r="F15" s="30">
        <v>87816</v>
      </c>
      <c r="G15" s="30">
        <v>98436</v>
      </c>
      <c r="H15" s="33">
        <v>190289</v>
      </c>
      <c r="I15" s="30">
        <v>214689</v>
      </c>
      <c r="J15" s="32">
        <v>204187</v>
      </c>
      <c r="M15" s="13"/>
      <c r="N15" s="13"/>
      <c r="O15" s="13"/>
      <c r="P15" s="13"/>
      <c r="Q15" s="13"/>
      <c r="S15" s="13"/>
      <c r="T15" s="13"/>
      <c r="U15" s="13"/>
      <c r="V15" s="13"/>
      <c r="AE15" s="24"/>
      <c r="AF15" s="24"/>
      <c r="AG15" s="24"/>
      <c r="AH15" s="24"/>
      <c r="AI15" s="24"/>
    </row>
    <row r="16" spans="1:37" ht="18" customHeight="1">
      <c r="A16" s="31" t="s">
        <v>95</v>
      </c>
      <c r="B16" s="33">
        <v>27915</v>
      </c>
      <c r="C16" s="30">
        <v>22325</v>
      </c>
      <c r="D16" s="30">
        <v>29948</v>
      </c>
      <c r="E16" s="30">
        <v>30606</v>
      </c>
      <c r="F16" s="30">
        <v>24914</v>
      </c>
      <c r="G16" s="30">
        <v>29363</v>
      </c>
      <c r="H16" s="33">
        <v>49877</v>
      </c>
      <c r="I16" s="30">
        <v>62682</v>
      </c>
      <c r="J16" s="32">
        <v>46550</v>
      </c>
      <c r="M16" s="13"/>
      <c r="N16" s="13"/>
      <c r="O16" s="13"/>
      <c r="P16" s="13"/>
      <c r="Q16" s="13"/>
      <c r="S16" s="13"/>
      <c r="T16" s="13"/>
      <c r="U16" s="13"/>
      <c r="V16" s="13"/>
      <c r="AE16" s="24"/>
      <c r="AF16" s="24"/>
      <c r="AG16" s="24"/>
      <c r="AH16" s="24"/>
      <c r="AI16" s="24"/>
    </row>
    <row r="17" spans="1:35" ht="18" customHeight="1">
      <c r="A17" s="31" t="s">
        <v>94</v>
      </c>
      <c r="B17" s="33">
        <v>26077</v>
      </c>
      <c r="C17" s="30">
        <v>28017</v>
      </c>
      <c r="D17" s="30">
        <v>26362</v>
      </c>
      <c r="E17" s="30">
        <v>28312</v>
      </c>
      <c r="F17" s="30">
        <v>35404</v>
      </c>
      <c r="G17" s="30">
        <v>41000</v>
      </c>
      <c r="H17" s="33">
        <v>42387</v>
      </c>
      <c r="I17" s="30">
        <v>63992</v>
      </c>
      <c r="J17" s="32">
        <v>69970</v>
      </c>
      <c r="M17" s="13"/>
      <c r="N17" s="13"/>
      <c r="O17" s="13"/>
      <c r="P17" s="13"/>
      <c r="Q17" s="13"/>
      <c r="S17" s="13"/>
      <c r="T17" s="13"/>
      <c r="U17" s="13"/>
      <c r="V17" s="13"/>
      <c r="AE17" s="24"/>
      <c r="AF17" s="24"/>
      <c r="AG17" s="24"/>
      <c r="AH17" s="24"/>
      <c r="AI17" s="24"/>
    </row>
    <row r="18" spans="1:35" ht="18" customHeight="1">
      <c r="A18" s="31" t="s">
        <v>93</v>
      </c>
      <c r="B18" s="33">
        <v>76613</v>
      </c>
      <c r="C18" s="30">
        <v>98923</v>
      </c>
      <c r="D18" s="30">
        <v>108398</v>
      </c>
      <c r="E18" s="30">
        <v>126760</v>
      </c>
      <c r="F18" s="30">
        <v>132978</v>
      </c>
      <c r="G18" s="30">
        <v>138275</v>
      </c>
      <c r="H18" s="33">
        <v>169970</v>
      </c>
      <c r="I18" s="30">
        <v>258931</v>
      </c>
      <c r="J18" s="32">
        <v>386121</v>
      </c>
      <c r="M18" s="13"/>
      <c r="N18" s="13"/>
      <c r="O18" s="13"/>
      <c r="P18" s="13"/>
      <c r="Q18" s="13"/>
      <c r="S18" s="13"/>
      <c r="T18" s="13"/>
      <c r="U18" s="13"/>
      <c r="V18" s="13"/>
      <c r="AE18" s="24"/>
      <c r="AF18" s="24"/>
      <c r="AG18" s="24"/>
      <c r="AH18" s="24"/>
      <c r="AI18" s="24"/>
    </row>
    <row r="19" spans="1:35" ht="18" customHeight="1">
      <c r="A19" s="31" t="s">
        <v>92</v>
      </c>
      <c r="B19" s="33">
        <v>995</v>
      </c>
      <c r="C19" s="30">
        <v>754</v>
      </c>
      <c r="D19" s="30">
        <v>882</v>
      </c>
      <c r="E19" s="30">
        <v>765</v>
      </c>
      <c r="F19" s="30">
        <v>868</v>
      </c>
      <c r="G19" s="30">
        <v>779</v>
      </c>
      <c r="H19" s="33">
        <v>1070</v>
      </c>
      <c r="I19" s="30">
        <v>1444</v>
      </c>
      <c r="J19" s="32">
        <v>1156</v>
      </c>
      <c r="M19" s="13"/>
      <c r="N19" s="13"/>
      <c r="O19" s="13"/>
      <c r="P19" s="13"/>
      <c r="Q19" s="13"/>
      <c r="S19" s="13"/>
      <c r="T19" s="13"/>
      <c r="U19" s="13"/>
      <c r="V19" s="13"/>
      <c r="AE19" s="24"/>
      <c r="AF19" s="24"/>
      <c r="AG19" s="24"/>
      <c r="AH19" s="24"/>
      <c r="AI19" s="24"/>
    </row>
    <row r="20" spans="1:35" ht="18" customHeight="1">
      <c r="A20" s="31" t="s">
        <v>91</v>
      </c>
      <c r="B20" s="33">
        <v>29724</v>
      </c>
      <c r="C20" s="30">
        <v>26631</v>
      </c>
      <c r="D20" s="30">
        <v>22472</v>
      </c>
      <c r="E20" s="30">
        <v>24385</v>
      </c>
      <c r="F20" s="30">
        <v>26139</v>
      </c>
      <c r="G20" s="30">
        <v>26849</v>
      </c>
      <c r="H20" s="33">
        <v>36167</v>
      </c>
      <c r="I20" s="30">
        <v>61006</v>
      </c>
      <c r="J20" s="32">
        <v>68356</v>
      </c>
      <c r="M20" s="13"/>
      <c r="N20" s="13"/>
      <c r="O20" s="13"/>
      <c r="P20" s="13"/>
      <c r="Q20" s="13"/>
      <c r="S20" s="13"/>
      <c r="T20" s="13"/>
      <c r="U20" s="13"/>
      <c r="V20" s="13"/>
      <c r="AE20" s="24"/>
      <c r="AF20" s="24"/>
      <c r="AG20" s="24"/>
      <c r="AH20" s="24"/>
      <c r="AI20" s="24"/>
    </row>
    <row r="21" spans="1:35" ht="18" customHeight="1">
      <c r="A21" s="31" t="s">
        <v>90</v>
      </c>
      <c r="B21" s="33">
        <v>44507</v>
      </c>
      <c r="C21" s="30">
        <v>49154</v>
      </c>
      <c r="D21" s="30">
        <v>54987</v>
      </c>
      <c r="E21" s="30">
        <v>55956</v>
      </c>
      <c r="F21" s="30">
        <v>55415</v>
      </c>
      <c r="G21" s="30">
        <v>56811</v>
      </c>
      <c r="H21" s="33">
        <v>60770</v>
      </c>
      <c r="I21" s="30">
        <v>80784</v>
      </c>
      <c r="J21" s="32">
        <v>90792</v>
      </c>
      <c r="M21" s="13"/>
      <c r="N21" s="13"/>
      <c r="O21" s="13"/>
      <c r="P21" s="13"/>
      <c r="Q21" s="13"/>
      <c r="S21" s="13"/>
      <c r="T21" s="13"/>
      <c r="U21" s="13"/>
      <c r="V21" s="13"/>
      <c r="AE21" s="24"/>
      <c r="AF21" s="24"/>
      <c r="AG21" s="24"/>
      <c r="AH21" s="24"/>
      <c r="AI21" s="24"/>
    </row>
    <row r="22" spans="1:35" ht="18" customHeight="1">
      <c r="A22" s="31" t="s">
        <v>89</v>
      </c>
      <c r="B22" s="33">
        <v>153055</v>
      </c>
      <c r="C22" s="30">
        <v>165878</v>
      </c>
      <c r="D22" s="30">
        <v>165710</v>
      </c>
      <c r="E22" s="30">
        <v>158847</v>
      </c>
      <c r="F22" s="30">
        <v>176421</v>
      </c>
      <c r="G22" s="30">
        <v>140588</v>
      </c>
      <c r="H22" s="33">
        <v>154681</v>
      </c>
      <c r="I22" s="30">
        <v>231419</v>
      </c>
      <c r="J22" s="32">
        <v>272770</v>
      </c>
      <c r="M22" s="13"/>
      <c r="N22" s="13"/>
      <c r="O22" s="13"/>
      <c r="P22" s="13"/>
      <c r="Q22" s="13"/>
      <c r="S22" s="13"/>
      <c r="T22" s="13"/>
      <c r="U22" s="13"/>
      <c r="V22" s="13"/>
      <c r="AE22" s="24"/>
      <c r="AF22" s="24"/>
      <c r="AG22" s="24"/>
      <c r="AH22" s="24"/>
      <c r="AI22" s="24"/>
    </row>
    <row r="23" spans="1:35" ht="18" customHeight="1">
      <c r="A23" s="31" t="s">
        <v>88</v>
      </c>
      <c r="B23" s="33">
        <v>15962</v>
      </c>
      <c r="C23" s="30">
        <v>14923</v>
      </c>
      <c r="D23" s="30">
        <v>19795</v>
      </c>
      <c r="E23" s="30">
        <v>27913</v>
      </c>
      <c r="F23" s="30">
        <v>28170</v>
      </c>
      <c r="G23" s="30">
        <v>32018</v>
      </c>
      <c r="H23" s="33">
        <v>33327</v>
      </c>
      <c r="I23" s="30">
        <v>43291</v>
      </c>
      <c r="J23" s="32">
        <v>45270</v>
      </c>
      <c r="M23" s="13"/>
      <c r="N23" s="13"/>
      <c r="O23" s="13"/>
      <c r="P23" s="13"/>
      <c r="Q23" s="13"/>
      <c r="S23" s="13"/>
      <c r="T23" s="13"/>
      <c r="U23" s="13"/>
      <c r="V23" s="13"/>
      <c r="AE23" s="24"/>
      <c r="AF23" s="24"/>
      <c r="AG23" s="24"/>
      <c r="AH23" s="24"/>
      <c r="AI23" s="24"/>
    </row>
    <row r="24" spans="1:35" s="12" customFormat="1" ht="18" customHeight="1">
      <c r="A24" s="37" t="s">
        <v>87</v>
      </c>
      <c r="B24" s="36">
        <v>3416358</v>
      </c>
      <c r="C24" s="35">
        <v>3905743</v>
      </c>
      <c r="D24" s="35">
        <v>4478525</v>
      </c>
      <c r="E24" s="35">
        <v>4614303</v>
      </c>
      <c r="F24" s="35">
        <v>4644574</v>
      </c>
      <c r="G24" s="35">
        <v>4417850</v>
      </c>
      <c r="H24" s="36">
        <v>5275611</v>
      </c>
      <c r="I24" s="35">
        <v>7173089</v>
      </c>
      <c r="J24" s="34">
        <v>7071153</v>
      </c>
      <c r="M24" s="13"/>
      <c r="N24" s="13"/>
      <c r="O24" s="13"/>
      <c r="P24" s="13"/>
      <c r="Q24" s="13"/>
      <c r="S24" s="13"/>
      <c r="T24" s="13"/>
      <c r="U24" s="13"/>
      <c r="V24" s="13"/>
      <c r="AE24" s="24"/>
      <c r="AF24" s="24"/>
      <c r="AG24" s="24"/>
      <c r="AH24" s="24"/>
      <c r="AI24" s="24"/>
    </row>
    <row r="25" spans="1:35" ht="18" customHeight="1">
      <c r="A25" s="31" t="s">
        <v>86</v>
      </c>
      <c r="B25" s="33">
        <v>260710</v>
      </c>
      <c r="C25" s="30">
        <v>304842</v>
      </c>
      <c r="D25" s="30">
        <v>355880</v>
      </c>
      <c r="E25" s="30">
        <v>368863</v>
      </c>
      <c r="F25" s="30">
        <v>366638</v>
      </c>
      <c r="G25" s="30">
        <v>317949</v>
      </c>
      <c r="H25" s="33">
        <v>355214</v>
      </c>
      <c r="I25" s="30">
        <v>450745</v>
      </c>
      <c r="J25" s="32">
        <v>400852</v>
      </c>
      <c r="M25" s="13"/>
      <c r="N25" s="13"/>
      <c r="O25" s="13"/>
      <c r="P25" s="13"/>
      <c r="Q25" s="13"/>
      <c r="S25" s="13"/>
      <c r="T25" s="13"/>
      <c r="U25" s="13"/>
      <c r="V25" s="13"/>
      <c r="AE25" s="24"/>
      <c r="AF25" s="24"/>
      <c r="AG25" s="24"/>
      <c r="AH25" s="24"/>
      <c r="AI25" s="24"/>
    </row>
    <row r="26" spans="1:35" ht="18" customHeight="1">
      <c r="A26" s="31" t="s">
        <v>85</v>
      </c>
      <c r="B26" s="33">
        <v>827248</v>
      </c>
      <c r="C26" s="30">
        <v>862326</v>
      </c>
      <c r="D26" s="30">
        <v>846990</v>
      </c>
      <c r="E26" s="30">
        <v>905427</v>
      </c>
      <c r="F26" s="30">
        <v>905062</v>
      </c>
      <c r="G26" s="30">
        <v>951961</v>
      </c>
      <c r="H26" s="33">
        <v>1097498</v>
      </c>
      <c r="I26" s="30">
        <v>1704133</v>
      </c>
      <c r="J26" s="32">
        <v>1924359</v>
      </c>
      <c r="M26" s="13"/>
      <c r="N26" s="13"/>
      <c r="O26" s="13"/>
      <c r="P26" s="13"/>
      <c r="Q26" s="13"/>
      <c r="S26" s="13"/>
      <c r="T26" s="13"/>
      <c r="U26" s="13"/>
      <c r="V26" s="13"/>
      <c r="AE26" s="24"/>
      <c r="AF26" s="24"/>
      <c r="AG26" s="24"/>
      <c r="AH26" s="24"/>
      <c r="AI26" s="24"/>
    </row>
    <row r="27" spans="1:35" ht="18" customHeight="1">
      <c r="A27" s="31" t="s">
        <v>84</v>
      </c>
      <c r="B27" s="33">
        <v>407635</v>
      </c>
      <c r="C27" s="30">
        <v>588962</v>
      </c>
      <c r="D27" s="30">
        <v>614066</v>
      </c>
      <c r="E27" s="30">
        <v>667765</v>
      </c>
      <c r="F27" s="30">
        <v>740054</v>
      </c>
      <c r="G27" s="30">
        <v>697055</v>
      </c>
      <c r="H27" s="33">
        <v>953158</v>
      </c>
      <c r="I27" s="30">
        <v>1516831</v>
      </c>
      <c r="J27" s="32">
        <v>1433732</v>
      </c>
      <c r="M27" s="13"/>
      <c r="N27" s="13"/>
      <c r="O27" s="13"/>
      <c r="P27" s="13"/>
      <c r="Q27" s="13"/>
      <c r="S27" s="13"/>
      <c r="T27" s="13"/>
      <c r="U27" s="13"/>
      <c r="V27" s="13"/>
      <c r="AE27" s="24"/>
      <c r="AF27" s="24"/>
      <c r="AG27" s="24"/>
      <c r="AH27" s="24"/>
      <c r="AI27" s="24"/>
    </row>
    <row r="28" spans="1:35" ht="18" customHeight="1">
      <c r="A28" s="31" t="s">
        <v>83</v>
      </c>
      <c r="B28" s="33">
        <v>31874</v>
      </c>
      <c r="C28" s="30">
        <v>26647</v>
      </c>
      <c r="D28" s="30">
        <v>26061</v>
      </c>
      <c r="E28" s="30">
        <v>31087</v>
      </c>
      <c r="F28" s="30">
        <v>30340</v>
      </c>
      <c r="G28" s="30">
        <v>28253</v>
      </c>
      <c r="H28" s="33">
        <v>28785</v>
      </c>
      <c r="I28" s="30">
        <v>38086</v>
      </c>
      <c r="J28" s="32">
        <v>39480</v>
      </c>
      <c r="M28" s="13"/>
      <c r="N28" s="13"/>
      <c r="O28" s="13"/>
      <c r="P28" s="13"/>
      <c r="Q28" s="13"/>
      <c r="S28" s="13"/>
      <c r="T28" s="13"/>
      <c r="U28" s="13"/>
      <c r="V28" s="13"/>
      <c r="AE28" s="24"/>
      <c r="AF28" s="24"/>
      <c r="AG28" s="24"/>
      <c r="AH28" s="24"/>
      <c r="AI28" s="24"/>
    </row>
    <row r="29" spans="1:35" ht="18" customHeight="1">
      <c r="A29" s="31" t="s">
        <v>82</v>
      </c>
      <c r="B29" s="33">
        <v>48578</v>
      </c>
      <c r="C29" s="30">
        <v>58668</v>
      </c>
      <c r="D29" s="30">
        <v>60748</v>
      </c>
      <c r="E29" s="30">
        <v>65001</v>
      </c>
      <c r="F29" s="30">
        <v>79846</v>
      </c>
      <c r="G29" s="30">
        <v>76555</v>
      </c>
      <c r="H29" s="33">
        <v>84358</v>
      </c>
      <c r="I29" s="30">
        <v>119671</v>
      </c>
      <c r="J29" s="32">
        <v>140199</v>
      </c>
      <c r="M29" s="13"/>
      <c r="N29" s="13"/>
      <c r="O29" s="13"/>
      <c r="P29" s="13"/>
      <c r="Q29" s="13"/>
      <c r="S29" s="13"/>
      <c r="T29" s="13"/>
      <c r="U29" s="13"/>
      <c r="V29" s="13"/>
      <c r="AE29" s="24"/>
      <c r="AF29" s="24"/>
      <c r="AG29" s="24"/>
      <c r="AH29" s="24"/>
      <c r="AI29" s="24"/>
    </row>
    <row r="30" spans="1:35" ht="18" customHeight="1">
      <c r="A30" s="31" t="s">
        <v>81</v>
      </c>
      <c r="B30" s="33">
        <v>21739</v>
      </c>
      <c r="C30" s="30">
        <v>5404</v>
      </c>
      <c r="D30" s="30">
        <v>31075</v>
      </c>
      <c r="E30" s="30">
        <v>44880</v>
      </c>
      <c r="F30" s="30">
        <v>78430</v>
      </c>
      <c r="G30" s="30">
        <v>61084</v>
      </c>
      <c r="H30" s="33">
        <v>62754</v>
      </c>
      <c r="I30" s="30">
        <v>44390</v>
      </c>
      <c r="J30" s="32">
        <v>146496</v>
      </c>
      <c r="M30" s="13"/>
      <c r="N30" s="13"/>
      <c r="O30" s="13"/>
      <c r="P30" s="13"/>
      <c r="Q30" s="13"/>
      <c r="S30" s="13"/>
      <c r="T30" s="13"/>
      <c r="U30" s="13"/>
      <c r="V30" s="13"/>
      <c r="AE30" s="24"/>
      <c r="AF30" s="24"/>
      <c r="AG30" s="24"/>
      <c r="AH30" s="24"/>
      <c r="AI30" s="24"/>
    </row>
    <row r="31" spans="1:35" ht="18" customHeight="1">
      <c r="A31" s="31" t="s">
        <v>80</v>
      </c>
      <c r="B31" s="33">
        <v>74478</v>
      </c>
      <c r="C31" s="30">
        <v>85962</v>
      </c>
      <c r="D31" s="30">
        <v>82324</v>
      </c>
      <c r="E31" s="30">
        <v>75419</v>
      </c>
      <c r="F31" s="30">
        <v>116243</v>
      </c>
      <c r="G31" s="30">
        <v>115622</v>
      </c>
      <c r="H31" s="33">
        <v>149555</v>
      </c>
      <c r="I31" s="30">
        <v>247222</v>
      </c>
      <c r="J31" s="32">
        <v>260820</v>
      </c>
      <c r="M31" s="13"/>
      <c r="N31" s="13"/>
      <c r="O31" s="13"/>
      <c r="P31" s="13"/>
      <c r="Q31" s="13"/>
      <c r="S31" s="13"/>
      <c r="T31" s="13"/>
      <c r="U31" s="13"/>
      <c r="V31" s="13"/>
      <c r="AE31" s="24"/>
      <c r="AF31" s="24"/>
      <c r="AG31" s="24"/>
      <c r="AH31" s="24"/>
      <c r="AI31" s="24"/>
    </row>
    <row r="32" spans="1:35" ht="18" customHeight="1">
      <c r="A32" s="31" t="s">
        <v>79</v>
      </c>
      <c r="B32" s="33">
        <v>90681</v>
      </c>
      <c r="C32" s="30">
        <v>89705</v>
      </c>
      <c r="D32" s="30">
        <v>95254</v>
      </c>
      <c r="E32" s="30">
        <v>100841</v>
      </c>
      <c r="F32" s="30">
        <v>112302</v>
      </c>
      <c r="G32" s="30">
        <v>105789</v>
      </c>
      <c r="H32" s="33">
        <v>146604</v>
      </c>
      <c r="I32" s="30">
        <v>174028</v>
      </c>
      <c r="J32" s="32">
        <v>161061</v>
      </c>
      <c r="M32" s="13"/>
      <c r="N32" s="13"/>
      <c r="O32" s="13"/>
      <c r="P32" s="13"/>
      <c r="Q32" s="13"/>
      <c r="S32" s="13"/>
      <c r="T32" s="13"/>
      <c r="U32" s="13"/>
      <c r="V32" s="13"/>
      <c r="AE32" s="24"/>
      <c r="AF32" s="24"/>
      <c r="AG32" s="24"/>
      <c r="AH32" s="24"/>
      <c r="AI32" s="24"/>
    </row>
    <row r="33" spans="1:35" ht="18" customHeight="1">
      <c r="A33" s="31" t="s">
        <v>78</v>
      </c>
      <c r="B33" s="33">
        <v>94374</v>
      </c>
      <c r="C33" s="30">
        <v>107710</v>
      </c>
      <c r="D33" s="30">
        <v>122621</v>
      </c>
      <c r="E33" s="30">
        <v>130289</v>
      </c>
      <c r="F33" s="30">
        <v>168971</v>
      </c>
      <c r="G33" s="30">
        <v>158007</v>
      </c>
      <c r="H33" s="33">
        <v>200824</v>
      </c>
      <c r="I33" s="30">
        <v>290114</v>
      </c>
      <c r="J33" s="32">
        <v>268482</v>
      </c>
      <c r="M33" s="13"/>
      <c r="N33" s="13"/>
      <c r="O33" s="13"/>
      <c r="P33" s="13"/>
      <c r="Q33" s="13"/>
      <c r="S33" s="13"/>
      <c r="T33" s="13"/>
      <c r="U33" s="13"/>
      <c r="V33" s="13"/>
      <c r="AE33" s="24"/>
      <c r="AF33" s="24"/>
      <c r="AG33" s="24"/>
      <c r="AH33" s="24"/>
      <c r="AI33" s="24"/>
    </row>
    <row r="34" spans="1:35" ht="18" customHeight="1">
      <c r="A34" s="31" t="s">
        <v>77</v>
      </c>
      <c r="B34" s="33">
        <v>50239</v>
      </c>
      <c r="C34" s="30">
        <v>53122</v>
      </c>
      <c r="D34" s="30">
        <v>61678</v>
      </c>
      <c r="E34" s="30">
        <v>76655</v>
      </c>
      <c r="F34" s="30">
        <v>87436</v>
      </c>
      <c r="G34" s="30">
        <v>84430</v>
      </c>
      <c r="H34" s="33">
        <v>113642</v>
      </c>
      <c r="I34" s="30">
        <v>143466</v>
      </c>
      <c r="J34" s="32">
        <v>142697</v>
      </c>
      <c r="M34" s="13"/>
      <c r="N34" s="13"/>
      <c r="O34" s="13"/>
      <c r="P34" s="13"/>
      <c r="Q34" s="13"/>
      <c r="S34" s="13"/>
      <c r="T34" s="13"/>
      <c r="U34" s="13"/>
      <c r="V34" s="13"/>
      <c r="AE34" s="24"/>
      <c r="AF34" s="24"/>
      <c r="AG34" s="24"/>
      <c r="AH34" s="24"/>
      <c r="AI34" s="24"/>
    </row>
    <row r="35" spans="1:35" ht="18" customHeight="1">
      <c r="A35" s="31" t="s">
        <v>76</v>
      </c>
      <c r="B35" s="33">
        <v>49144</v>
      </c>
      <c r="C35" s="30">
        <v>54565</v>
      </c>
      <c r="D35" s="30">
        <v>60672</v>
      </c>
      <c r="E35" s="30">
        <v>64671</v>
      </c>
      <c r="F35" s="30">
        <v>78271</v>
      </c>
      <c r="G35" s="30">
        <v>87190</v>
      </c>
      <c r="H35" s="33">
        <v>109379</v>
      </c>
      <c r="I35" s="30">
        <v>150446</v>
      </c>
      <c r="J35" s="32">
        <v>125220</v>
      </c>
      <c r="M35" s="13"/>
      <c r="N35" s="13"/>
      <c r="O35" s="13"/>
      <c r="P35" s="13"/>
      <c r="Q35" s="13"/>
      <c r="S35" s="13"/>
      <c r="T35" s="13"/>
      <c r="U35" s="13"/>
      <c r="V35" s="13"/>
      <c r="AE35" s="24"/>
      <c r="AF35" s="24"/>
      <c r="AG35" s="24"/>
      <c r="AH35" s="24"/>
      <c r="AI35" s="24"/>
    </row>
    <row r="36" spans="1:35" ht="18" customHeight="1">
      <c r="A36" s="31" t="s">
        <v>75</v>
      </c>
      <c r="B36" s="33">
        <v>89571</v>
      </c>
      <c r="C36" s="30">
        <v>49172</v>
      </c>
      <c r="D36" s="30">
        <v>62420</v>
      </c>
      <c r="E36" s="30">
        <v>59118</v>
      </c>
      <c r="F36" s="30">
        <v>74223</v>
      </c>
      <c r="G36" s="30">
        <v>75188</v>
      </c>
      <c r="H36" s="33">
        <v>81599</v>
      </c>
      <c r="I36" s="30">
        <v>93175</v>
      </c>
      <c r="J36" s="32">
        <v>100571</v>
      </c>
      <c r="M36" s="13"/>
      <c r="N36" s="13"/>
      <c r="O36" s="13"/>
      <c r="P36" s="13"/>
      <c r="Q36" s="13"/>
      <c r="S36" s="13"/>
      <c r="T36" s="13"/>
      <c r="U36" s="13"/>
      <c r="V36" s="13"/>
      <c r="AE36" s="24"/>
      <c r="AF36" s="24"/>
      <c r="AG36" s="24"/>
      <c r="AH36" s="24"/>
      <c r="AI36" s="24"/>
    </row>
    <row r="37" spans="1:35" ht="18" customHeight="1">
      <c r="A37" s="31" t="s">
        <v>74</v>
      </c>
      <c r="B37" s="33">
        <v>85625</v>
      </c>
      <c r="C37" s="30">
        <v>70223</v>
      </c>
      <c r="D37" s="30">
        <v>78551</v>
      </c>
      <c r="E37" s="30">
        <v>86670</v>
      </c>
      <c r="F37" s="30">
        <v>100163</v>
      </c>
      <c r="G37" s="30">
        <v>107009</v>
      </c>
      <c r="H37" s="33">
        <v>135927</v>
      </c>
      <c r="I37" s="30">
        <v>207699</v>
      </c>
      <c r="J37" s="32">
        <v>207876</v>
      </c>
      <c r="M37" s="13"/>
      <c r="N37" s="13"/>
      <c r="O37" s="13"/>
      <c r="P37" s="13"/>
      <c r="Q37" s="13"/>
      <c r="S37" s="13"/>
      <c r="T37" s="13"/>
      <c r="U37" s="13"/>
      <c r="V37" s="13"/>
      <c r="AE37" s="24"/>
      <c r="AF37" s="24"/>
      <c r="AG37" s="24"/>
      <c r="AH37" s="24"/>
      <c r="AI37" s="24"/>
    </row>
    <row r="38" spans="1:35" ht="18" customHeight="1">
      <c r="A38" s="31" t="s">
        <v>73</v>
      </c>
      <c r="B38" s="33">
        <v>150038</v>
      </c>
      <c r="C38" s="30">
        <v>129595</v>
      </c>
      <c r="D38" s="30">
        <v>95946</v>
      </c>
      <c r="E38" s="30">
        <v>125176</v>
      </c>
      <c r="F38" s="30">
        <v>99421</v>
      </c>
      <c r="G38" s="30">
        <v>127609</v>
      </c>
      <c r="H38" s="33">
        <v>143272</v>
      </c>
      <c r="I38" s="30">
        <v>18292</v>
      </c>
      <c r="J38" s="32">
        <v>189449</v>
      </c>
      <c r="M38" s="13"/>
      <c r="N38" s="13"/>
      <c r="O38" s="13"/>
      <c r="P38" s="13"/>
      <c r="Q38" s="13"/>
      <c r="S38" s="13"/>
      <c r="T38" s="13"/>
      <c r="U38" s="13"/>
      <c r="V38" s="13"/>
      <c r="AE38" s="24"/>
      <c r="AF38" s="24"/>
      <c r="AG38" s="24"/>
      <c r="AH38" s="24"/>
      <c r="AI38" s="24"/>
    </row>
    <row r="39" spans="1:35" ht="18" customHeight="1">
      <c r="A39" s="31" t="s">
        <v>72</v>
      </c>
      <c r="B39" s="33">
        <v>16065</v>
      </c>
      <c r="C39" s="30">
        <v>19292</v>
      </c>
      <c r="D39" s="30">
        <v>20295</v>
      </c>
      <c r="E39" s="30">
        <v>17177</v>
      </c>
      <c r="F39" s="30">
        <v>15818</v>
      </c>
      <c r="G39" s="30">
        <v>15472</v>
      </c>
      <c r="H39" s="33">
        <v>13931</v>
      </c>
      <c r="I39" s="30">
        <v>19797</v>
      </c>
      <c r="J39" s="32">
        <v>34085</v>
      </c>
      <c r="M39" s="13"/>
      <c r="N39" s="13"/>
      <c r="O39" s="13"/>
      <c r="P39" s="13"/>
      <c r="Q39" s="13"/>
      <c r="S39" s="13"/>
      <c r="T39" s="13"/>
      <c r="U39" s="13"/>
      <c r="V39" s="13"/>
      <c r="AE39" s="24"/>
      <c r="AF39" s="24"/>
      <c r="AG39" s="24"/>
      <c r="AH39" s="24"/>
      <c r="AI39" s="24"/>
    </row>
    <row r="40" spans="1:35" ht="18" customHeight="1">
      <c r="A40" s="31" t="s">
        <v>71</v>
      </c>
      <c r="B40" s="33">
        <v>19692</v>
      </c>
      <c r="C40" s="30">
        <v>23432</v>
      </c>
      <c r="D40" s="30">
        <v>26289</v>
      </c>
      <c r="E40" s="30">
        <v>27323</v>
      </c>
      <c r="F40" s="30">
        <v>29078</v>
      </c>
      <c r="G40" s="30">
        <v>27886</v>
      </c>
      <c r="H40" s="33">
        <v>26900</v>
      </c>
      <c r="I40" s="30">
        <v>33373</v>
      </c>
      <c r="J40" s="32">
        <v>74728</v>
      </c>
      <c r="M40" s="13"/>
      <c r="N40" s="13"/>
      <c r="O40" s="13"/>
      <c r="P40" s="13"/>
      <c r="Q40" s="13"/>
      <c r="S40" s="13"/>
      <c r="T40" s="13"/>
      <c r="U40" s="13"/>
      <c r="V40" s="13"/>
      <c r="AE40" s="24"/>
      <c r="AF40" s="24"/>
      <c r="AG40" s="24"/>
      <c r="AH40" s="24"/>
      <c r="AI40" s="24"/>
    </row>
    <row r="41" spans="1:35" ht="18" customHeight="1">
      <c r="A41" s="31" t="s">
        <v>70</v>
      </c>
      <c r="B41" s="33">
        <v>1098666</v>
      </c>
      <c r="C41" s="30">
        <v>1376115</v>
      </c>
      <c r="D41" s="30">
        <v>1837657</v>
      </c>
      <c r="E41" s="30">
        <v>1767942</v>
      </c>
      <c r="F41" s="30">
        <v>1562278</v>
      </c>
      <c r="G41" s="30">
        <v>1380791</v>
      </c>
      <c r="H41" s="33">
        <v>1572211</v>
      </c>
      <c r="I41" s="30">
        <v>1921624</v>
      </c>
      <c r="J41" s="32">
        <v>1421045</v>
      </c>
      <c r="M41" s="13"/>
      <c r="N41" s="13"/>
      <c r="O41" s="13"/>
      <c r="P41" s="13"/>
      <c r="Q41" s="13"/>
      <c r="S41" s="13"/>
      <c r="T41" s="13"/>
      <c r="U41" s="13"/>
      <c r="V41" s="13"/>
      <c r="AE41" s="24"/>
      <c r="AF41" s="24"/>
      <c r="AG41" s="24"/>
      <c r="AH41" s="24"/>
      <c r="AI41" s="24"/>
    </row>
    <row r="42" spans="1:35" s="12" customFormat="1" ht="18" customHeight="1">
      <c r="A42" s="37" t="s">
        <v>69</v>
      </c>
      <c r="B42" s="36">
        <v>6270536</v>
      </c>
      <c r="C42" s="35">
        <v>6844456</v>
      </c>
      <c r="D42" s="35">
        <v>7515868</v>
      </c>
      <c r="E42" s="35">
        <v>8234366</v>
      </c>
      <c r="F42" s="35">
        <v>8869710</v>
      </c>
      <c r="G42" s="35">
        <v>9048602</v>
      </c>
      <c r="H42" s="36">
        <v>9840804</v>
      </c>
      <c r="I42" s="35">
        <v>13719872</v>
      </c>
      <c r="J42" s="34">
        <v>16557308</v>
      </c>
      <c r="M42" s="13"/>
      <c r="N42" s="13"/>
      <c r="O42" s="13"/>
      <c r="P42" s="13"/>
      <c r="Q42" s="13"/>
      <c r="S42" s="13"/>
      <c r="T42" s="13"/>
      <c r="U42" s="13"/>
      <c r="V42" s="13"/>
      <c r="AE42" s="24"/>
      <c r="AF42" s="24"/>
      <c r="AG42" s="24"/>
      <c r="AH42" s="24"/>
      <c r="AI42" s="24"/>
    </row>
    <row r="43" spans="1:35" ht="18" customHeight="1">
      <c r="A43" s="31" t="s">
        <v>68</v>
      </c>
      <c r="B43" s="33">
        <v>1417861</v>
      </c>
      <c r="C43" s="30">
        <v>1514297</v>
      </c>
      <c r="D43" s="30">
        <v>1689062</v>
      </c>
      <c r="E43" s="30">
        <v>1814188</v>
      </c>
      <c r="F43" s="30">
        <v>1941394</v>
      </c>
      <c r="G43" s="30">
        <v>2081177</v>
      </c>
      <c r="H43" s="33">
        <v>2254632</v>
      </c>
      <c r="I43" s="30">
        <v>3344708</v>
      </c>
      <c r="J43" s="32">
        <v>3863407</v>
      </c>
      <c r="M43" s="13"/>
      <c r="N43" s="13"/>
      <c r="O43" s="13"/>
      <c r="P43" s="13"/>
      <c r="Q43" s="13"/>
      <c r="S43" s="13"/>
      <c r="T43" s="13"/>
      <c r="U43" s="13"/>
      <c r="V43" s="13"/>
      <c r="AE43" s="24"/>
      <c r="AF43" s="24"/>
      <c r="AG43" s="24"/>
      <c r="AH43" s="24"/>
      <c r="AI43" s="24"/>
    </row>
    <row r="44" spans="1:35" ht="18" customHeight="1">
      <c r="A44" s="31" t="s">
        <v>67</v>
      </c>
      <c r="B44" s="33">
        <v>1228777</v>
      </c>
      <c r="C44" s="30">
        <v>1371008</v>
      </c>
      <c r="D44" s="30">
        <v>1438914</v>
      </c>
      <c r="E44" s="30">
        <v>1550420</v>
      </c>
      <c r="F44" s="30">
        <v>1662077</v>
      </c>
      <c r="G44" s="30">
        <v>1551372</v>
      </c>
      <c r="H44" s="33">
        <v>1623556</v>
      </c>
      <c r="I44" s="30">
        <v>2620734</v>
      </c>
      <c r="J44" s="32">
        <v>3607660</v>
      </c>
      <c r="M44" s="13"/>
      <c r="N44" s="13"/>
      <c r="O44" s="13"/>
      <c r="P44" s="13"/>
      <c r="Q44" s="13"/>
      <c r="S44" s="13"/>
      <c r="T44" s="13"/>
      <c r="U44" s="13"/>
      <c r="V44" s="13"/>
      <c r="AE44" s="24"/>
      <c r="AF44" s="24"/>
      <c r="AG44" s="24"/>
      <c r="AH44" s="24"/>
      <c r="AI44" s="24"/>
    </row>
    <row r="45" spans="1:35" ht="18" customHeight="1">
      <c r="A45" s="31" t="s">
        <v>66</v>
      </c>
      <c r="B45" s="33">
        <v>15392</v>
      </c>
      <c r="C45" s="30">
        <v>16172</v>
      </c>
      <c r="D45" s="30">
        <v>16856</v>
      </c>
      <c r="E45" s="30">
        <v>17198</v>
      </c>
      <c r="F45" s="30">
        <v>18558</v>
      </c>
      <c r="G45" s="30">
        <v>19746</v>
      </c>
      <c r="H45" s="33">
        <v>21385</v>
      </c>
      <c r="I45" s="30">
        <v>23346</v>
      </c>
      <c r="J45" s="32">
        <v>25709</v>
      </c>
      <c r="M45" s="13"/>
      <c r="N45" s="13"/>
      <c r="O45" s="13"/>
      <c r="P45" s="13"/>
      <c r="Q45" s="13"/>
      <c r="S45" s="13"/>
      <c r="T45" s="13"/>
      <c r="U45" s="13"/>
      <c r="V45" s="13"/>
      <c r="AE45" s="24"/>
      <c r="AF45" s="24"/>
      <c r="AG45" s="24"/>
      <c r="AH45" s="24"/>
      <c r="AI45" s="24"/>
    </row>
    <row r="46" spans="1:35" ht="18" customHeight="1">
      <c r="A46" s="31" t="s">
        <v>65</v>
      </c>
      <c r="B46" s="33">
        <v>200624</v>
      </c>
      <c r="C46" s="30">
        <v>217015</v>
      </c>
      <c r="D46" s="30">
        <v>232128</v>
      </c>
      <c r="E46" s="30">
        <v>252646</v>
      </c>
      <c r="F46" s="30">
        <v>246728</v>
      </c>
      <c r="G46" s="30">
        <v>149678</v>
      </c>
      <c r="H46" s="33">
        <v>164560</v>
      </c>
      <c r="I46" s="30">
        <v>350895</v>
      </c>
      <c r="J46" s="32">
        <v>517732</v>
      </c>
      <c r="M46" s="13"/>
      <c r="N46" s="13"/>
      <c r="O46" s="13"/>
      <c r="P46" s="13"/>
      <c r="Q46" s="13"/>
      <c r="S46" s="13"/>
      <c r="T46" s="13"/>
      <c r="U46" s="13"/>
      <c r="V46" s="13"/>
      <c r="AE46" s="24"/>
      <c r="AF46" s="24"/>
      <c r="AG46" s="24"/>
      <c r="AH46" s="24"/>
      <c r="AI46" s="24"/>
    </row>
    <row r="47" spans="1:35" ht="18" customHeight="1">
      <c r="A47" s="31" t="s">
        <v>64</v>
      </c>
      <c r="B47" s="33">
        <v>42535</v>
      </c>
      <c r="C47" s="30">
        <v>46179</v>
      </c>
      <c r="D47" s="30">
        <v>37514</v>
      </c>
      <c r="E47" s="30">
        <v>38463</v>
      </c>
      <c r="F47" s="30">
        <v>38972</v>
      </c>
      <c r="G47" s="30">
        <v>38477</v>
      </c>
      <c r="H47" s="33">
        <v>40417</v>
      </c>
      <c r="I47" s="30">
        <v>41281</v>
      </c>
      <c r="J47" s="32">
        <v>45079</v>
      </c>
      <c r="M47" s="13"/>
      <c r="N47" s="13"/>
      <c r="O47" s="13"/>
      <c r="P47" s="13"/>
      <c r="Q47" s="13"/>
      <c r="S47" s="13"/>
      <c r="T47" s="13"/>
      <c r="U47" s="13"/>
      <c r="V47" s="13"/>
      <c r="AE47" s="24"/>
      <c r="AF47" s="24"/>
      <c r="AG47" s="24"/>
      <c r="AH47" s="24"/>
      <c r="AI47" s="24"/>
    </row>
    <row r="48" spans="1:35" ht="18" customHeight="1">
      <c r="A48" s="31" t="s">
        <v>63</v>
      </c>
      <c r="B48" s="33">
        <v>65274</v>
      </c>
      <c r="C48" s="30">
        <v>76985</v>
      </c>
      <c r="D48" s="30">
        <v>76806</v>
      </c>
      <c r="E48" s="30">
        <v>87669</v>
      </c>
      <c r="F48" s="30">
        <v>97850</v>
      </c>
      <c r="G48" s="30">
        <v>108286</v>
      </c>
      <c r="H48" s="33">
        <v>124833</v>
      </c>
      <c r="I48" s="30">
        <v>106621</v>
      </c>
      <c r="J48" s="32">
        <v>106022</v>
      </c>
      <c r="M48" s="13"/>
      <c r="N48" s="13"/>
      <c r="O48" s="13"/>
      <c r="P48" s="13"/>
      <c r="Q48" s="13"/>
      <c r="S48" s="13"/>
      <c r="T48" s="13"/>
      <c r="U48" s="13"/>
      <c r="V48" s="13"/>
      <c r="AE48" s="24"/>
      <c r="AF48" s="24"/>
      <c r="AG48" s="24"/>
      <c r="AH48" s="24"/>
      <c r="AI48" s="24"/>
    </row>
    <row r="49" spans="1:35" ht="18" customHeight="1">
      <c r="A49" s="29" t="s">
        <v>62</v>
      </c>
      <c r="B49" s="22">
        <v>113552</v>
      </c>
      <c r="C49" s="21">
        <v>130645</v>
      </c>
      <c r="D49" s="21">
        <v>157321</v>
      </c>
      <c r="E49" s="21">
        <v>181146</v>
      </c>
      <c r="F49" s="21">
        <v>212369</v>
      </c>
      <c r="G49" s="21">
        <v>239218</v>
      </c>
      <c r="H49" s="22">
        <v>309878</v>
      </c>
      <c r="I49" s="21">
        <v>427644</v>
      </c>
      <c r="J49" s="20">
        <v>408147</v>
      </c>
      <c r="M49" s="13"/>
      <c r="N49" s="13"/>
      <c r="O49" s="13"/>
      <c r="P49" s="13"/>
      <c r="Q49" s="13"/>
      <c r="S49" s="13"/>
      <c r="T49" s="13"/>
      <c r="U49" s="13"/>
      <c r="V49" s="13"/>
      <c r="AE49" s="24"/>
      <c r="AF49" s="24"/>
      <c r="AG49" s="24"/>
      <c r="AH49" s="24"/>
      <c r="AI49" s="24"/>
    </row>
    <row r="50" spans="1:35" ht="18" customHeight="1">
      <c r="A50" s="31" t="s">
        <v>61</v>
      </c>
      <c r="B50" s="22">
        <v>370616</v>
      </c>
      <c r="C50" s="30">
        <v>412894</v>
      </c>
      <c r="D50" s="30">
        <v>529473</v>
      </c>
      <c r="E50" s="30">
        <v>558310</v>
      </c>
      <c r="F50" s="30">
        <v>599130</v>
      </c>
      <c r="G50" s="30">
        <v>722084</v>
      </c>
      <c r="H50" s="22">
        <v>880471</v>
      </c>
      <c r="I50" s="21">
        <v>1508874</v>
      </c>
      <c r="J50" s="20">
        <v>1883993</v>
      </c>
      <c r="M50" s="13"/>
      <c r="N50" s="13"/>
      <c r="O50" s="13"/>
      <c r="P50" s="13"/>
      <c r="Q50" s="13"/>
      <c r="S50" s="13"/>
      <c r="T50" s="13"/>
      <c r="U50" s="13"/>
      <c r="V50" s="13"/>
      <c r="AE50" s="24"/>
      <c r="AF50" s="24"/>
      <c r="AG50" s="24"/>
      <c r="AH50" s="24"/>
      <c r="AI50" s="24"/>
    </row>
    <row r="51" spans="1:35" ht="18" customHeight="1">
      <c r="A51" s="29" t="s">
        <v>60</v>
      </c>
      <c r="B51" s="22">
        <v>80879</v>
      </c>
      <c r="C51" s="21">
        <v>98288</v>
      </c>
      <c r="D51" s="21">
        <v>118846</v>
      </c>
      <c r="E51" s="21">
        <v>116842</v>
      </c>
      <c r="F51" s="21">
        <v>141381</v>
      </c>
      <c r="G51" s="21">
        <v>168027</v>
      </c>
      <c r="H51" s="22">
        <v>240167</v>
      </c>
      <c r="I51" s="21">
        <v>178429</v>
      </c>
      <c r="J51" s="20">
        <v>281254</v>
      </c>
      <c r="M51" s="13"/>
      <c r="N51" s="13"/>
      <c r="O51" s="13"/>
      <c r="P51" s="13"/>
      <c r="Q51" s="13"/>
      <c r="S51" s="13"/>
      <c r="T51" s="13"/>
      <c r="U51" s="13"/>
      <c r="V51" s="13"/>
      <c r="AE51" s="24"/>
      <c r="AF51" s="24"/>
      <c r="AG51" s="24"/>
      <c r="AH51" s="24"/>
      <c r="AI51" s="24"/>
    </row>
    <row r="52" spans="1:35" ht="18" customHeight="1">
      <c r="A52" s="29" t="s">
        <v>59</v>
      </c>
      <c r="B52" s="22">
        <v>466486</v>
      </c>
      <c r="C52" s="21">
        <v>536106</v>
      </c>
      <c r="D52" s="21">
        <v>602973</v>
      </c>
      <c r="E52" s="21">
        <v>663136</v>
      </c>
      <c r="F52" s="21">
        <v>737948</v>
      </c>
      <c r="G52" s="21">
        <v>741750</v>
      </c>
      <c r="H52" s="22">
        <v>821121</v>
      </c>
      <c r="I52" s="21">
        <v>1015941</v>
      </c>
      <c r="J52" s="20">
        <v>1159821</v>
      </c>
      <c r="M52" s="13"/>
      <c r="N52" s="13"/>
      <c r="O52" s="13"/>
      <c r="P52" s="13"/>
      <c r="Q52" s="13"/>
      <c r="S52" s="13"/>
      <c r="T52" s="13"/>
      <c r="U52" s="13"/>
      <c r="V52" s="13"/>
      <c r="AE52" s="24"/>
      <c r="AF52" s="24"/>
      <c r="AG52" s="24"/>
      <c r="AH52" s="24"/>
      <c r="AI52" s="24"/>
    </row>
    <row r="53" spans="1:35" ht="18" customHeight="1">
      <c r="A53" s="29" t="s">
        <v>58</v>
      </c>
      <c r="B53" s="22">
        <v>261583</v>
      </c>
      <c r="C53" s="21">
        <v>279149</v>
      </c>
      <c r="D53" s="21">
        <v>298297</v>
      </c>
      <c r="E53" s="21">
        <v>322269</v>
      </c>
      <c r="F53" s="21">
        <v>365255</v>
      </c>
      <c r="G53" s="21">
        <v>352460</v>
      </c>
      <c r="H53" s="22">
        <v>382833</v>
      </c>
      <c r="I53" s="21">
        <v>445577</v>
      </c>
      <c r="J53" s="20">
        <v>554182</v>
      </c>
      <c r="M53" s="13"/>
      <c r="N53" s="13"/>
      <c r="O53" s="13"/>
      <c r="P53" s="13"/>
      <c r="Q53" s="13"/>
      <c r="S53" s="13"/>
      <c r="T53" s="13"/>
      <c r="U53" s="13"/>
      <c r="V53" s="13"/>
      <c r="AE53" s="24"/>
      <c r="AF53" s="24"/>
      <c r="AG53" s="24"/>
      <c r="AH53" s="24"/>
      <c r="AI53" s="24"/>
    </row>
    <row r="54" spans="1:35" ht="18" customHeight="1">
      <c r="A54" s="29" t="s">
        <v>57</v>
      </c>
      <c r="B54" s="22">
        <v>594840</v>
      </c>
      <c r="C54" s="21">
        <v>633319</v>
      </c>
      <c r="D54" s="21">
        <v>684441</v>
      </c>
      <c r="E54" s="21">
        <v>876071</v>
      </c>
      <c r="F54" s="21">
        <v>835910</v>
      </c>
      <c r="G54" s="21">
        <v>903348</v>
      </c>
      <c r="H54" s="22">
        <v>948050</v>
      </c>
      <c r="I54" s="21">
        <v>1024809</v>
      </c>
      <c r="J54" s="20">
        <v>1070360</v>
      </c>
      <c r="M54" s="13"/>
      <c r="N54" s="13"/>
      <c r="O54" s="13"/>
      <c r="P54" s="13"/>
      <c r="Q54" s="13"/>
      <c r="S54" s="13"/>
      <c r="T54" s="13"/>
      <c r="U54" s="13"/>
      <c r="V54" s="13"/>
      <c r="AE54" s="24"/>
      <c r="AF54" s="24"/>
      <c r="AG54" s="24"/>
      <c r="AH54" s="24"/>
      <c r="AI54" s="24"/>
    </row>
    <row r="55" spans="1:35" ht="18" customHeight="1">
      <c r="A55" s="29" t="s">
        <v>56</v>
      </c>
      <c r="B55" s="22">
        <v>240037</v>
      </c>
      <c r="C55" s="21">
        <v>254027</v>
      </c>
      <c r="D55" s="21">
        <v>279680</v>
      </c>
      <c r="E55" s="21">
        <v>294344</v>
      </c>
      <c r="F55" s="21">
        <v>358734</v>
      </c>
      <c r="G55" s="21">
        <v>381342</v>
      </c>
      <c r="H55" s="22">
        <v>390175</v>
      </c>
      <c r="I55" s="21">
        <v>455058</v>
      </c>
      <c r="J55" s="20">
        <v>465631</v>
      </c>
      <c r="M55" s="13"/>
      <c r="N55" s="13"/>
      <c r="O55" s="13"/>
      <c r="P55" s="13"/>
      <c r="Q55" s="13"/>
      <c r="S55" s="13"/>
      <c r="T55" s="13"/>
      <c r="U55" s="13"/>
      <c r="V55" s="13"/>
      <c r="AE55" s="24"/>
      <c r="AF55" s="24"/>
      <c r="AG55" s="24"/>
      <c r="AH55" s="24"/>
      <c r="AI55" s="24"/>
    </row>
    <row r="56" spans="1:35" ht="18" customHeight="1">
      <c r="A56" s="29" t="s">
        <v>55</v>
      </c>
      <c r="B56" s="22">
        <v>201179</v>
      </c>
      <c r="C56" s="21">
        <v>221741</v>
      </c>
      <c r="D56" s="21">
        <v>240066</v>
      </c>
      <c r="E56" s="21">
        <v>275980</v>
      </c>
      <c r="F56" s="21">
        <v>335800</v>
      </c>
      <c r="G56" s="21">
        <v>381273</v>
      </c>
      <c r="H56" s="22">
        <v>432013</v>
      </c>
      <c r="I56" s="21">
        <v>467698</v>
      </c>
      <c r="J56" s="20">
        <v>519486</v>
      </c>
      <c r="M56" s="13"/>
      <c r="N56" s="13"/>
      <c r="O56" s="13"/>
      <c r="P56" s="13"/>
      <c r="Q56" s="13"/>
      <c r="S56" s="13"/>
      <c r="T56" s="13"/>
      <c r="U56" s="13"/>
      <c r="V56" s="13"/>
      <c r="AE56" s="24"/>
      <c r="AF56" s="24"/>
      <c r="AG56" s="24"/>
      <c r="AH56" s="24"/>
      <c r="AI56" s="24"/>
    </row>
    <row r="57" spans="1:35" ht="18" customHeight="1">
      <c r="A57" s="29" t="s">
        <v>54</v>
      </c>
      <c r="B57" s="22">
        <v>970902</v>
      </c>
      <c r="C57" s="21">
        <v>1036632</v>
      </c>
      <c r="D57" s="21">
        <v>1113493</v>
      </c>
      <c r="E57" s="21">
        <v>1185685</v>
      </c>
      <c r="F57" s="21">
        <v>1277604</v>
      </c>
      <c r="G57" s="21">
        <v>1210362</v>
      </c>
      <c r="H57" s="22">
        <v>1206712</v>
      </c>
      <c r="I57" s="21">
        <v>1708257</v>
      </c>
      <c r="J57" s="20">
        <v>2048824</v>
      </c>
      <c r="M57" s="13"/>
      <c r="N57" s="13"/>
      <c r="O57" s="13"/>
      <c r="P57" s="13"/>
      <c r="Q57" s="13"/>
      <c r="S57" s="13"/>
      <c r="T57" s="13"/>
      <c r="U57" s="13"/>
      <c r="V57" s="13"/>
      <c r="AE57" s="24"/>
      <c r="AF57" s="24"/>
      <c r="AG57" s="24"/>
      <c r="AH57" s="24"/>
      <c r="AI57" s="24"/>
    </row>
    <row r="58" spans="1:35" s="12" customFormat="1" ht="18" customHeight="1">
      <c r="A58" s="28" t="s">
        <v>53</v>
      </c>
      <c r="B58" s="27">
        <v>10637346</v>
      </c>
      <c r="C58" s="26">
        <v>11680641</v>
      </c>
      <c r="D58" s="26">
        <v>13063468</v>
      </c>
      <c r="E58" s="26">
        <v>14014197</v>
      </c>
      <c r="F58" s="26">
        <v>14668824</v>
      </c>
      <c r="G58" s="26">
        <v>14757475</v>
      </c>
      <c r="H58" s="27">
        <v>16664532</v>
      </c>
      <c r="I58" s="26">
        <v>22937682</v>
      </c>
      <c r="J58" s="25">
        <v>25916480</v>
      </c>
      <c r="M58" s="13"/>
      <c r="N58" s="13"/>
      <c r="O58" s="13"/>
      <c r="P58" s="13"/>
      <c r="Q58" s="13"/>
      <c r="S58" s="13"/>
      <c r="T58" s="13"/>
      <c r="U58" s="13"/>
      <c r="V58" s="13"/>
      <c r="AE58" s="24"/>
      <c r="AF58" s="24"/>
      <c r="AG58" s="24"/>
      <c r="AH58" s="24"/>
      <c r="AI58" s="24"/>
    </row>
    <row r="59" spans="1:35" ht="18" customHeight="1">
      <c r="A59" s="23" t="s">
        <v>52</v>
      </c>
      <c r="B59" s="22">
        <v>929641.5</v>
      </c>
      <c r="C59" s="21">
        <v>1132333.8999999999</v>
      </c>
      <c r="D59" s="21">
        <v>1323850.5999999999</v>
      </c>
      <c r="E59" s="21">
        <v>1337736.2999999998</v>
      </c>
      <c r="F59" s="21">
        <v>1242151.5</v>
      </c>
      <c r="G59" s="21">
        <v>888778.7</v>
      </c>
      <c r="H59" s="22">
        <v>947838.72600000002</v>
      </c>
      <c r="I59" s="21">
        <v>1126079.7719999999</v>
      </c>
      <c r="J59" s="20">
        <v>1713184.9169999999</v>
      </c>
      <c r="M59" s="13"/>
      <c r="N59" s="13"/>
      <c r="O59" s="13"/>
      <c r="P59" s="13"/>
      <c r="Q59" s="13"/>
      <c r="S59" s="13"/>
      <c r="T59" s="13"/>
      <c r="U59" s="13"/>
      <c r="V59" s="13"/>
      <c r="AE59" s="24"/>
      <c r="AF59" s="24"/>
      <c r="AG59" s="24"/>
      <c r="AH59" s="24"/>
      <c r="AI59" s="24"/>
    </row>
    <row r="60" spans="1:35" s="12" customFormat="1" ht="18" customHeight="1">
      <c r="A60" s="28" t="s">
        <v>51</v>
      </c>
      <c r="B60" s="27">
        <v>11566987.4</v>
      </c>
      <c r="C60" s="26">
        <v>12812974.800000001</v>
      </c>
      <c r="D60" s="26">
        <v>14387319</v>
      </c>
      <c r="E60" s="26">
        <v>15351933.5</v>
      </c>
      <c r="F60" s="26">
        <v>15910975.6</v>
      </c>
      <c r="G60" s="26">
        <v>15646253.800000001</v>
      </c>
      <c r="H60" s="27">
        <v>17612370.399999999</v>
      </c>
      <c r="I60" s="26">
        <v>24063762.100000001</v>
      </c>
      <c r="J60" s="25">
        <v>27629665.100000001</v>
      </c>
      <c r="M60" s="13"/>
      <c r="N60" s="13"/>
      <c r="O60" s="13"/>
      <c r="P60" s="13"/>
      <c r="Q60" s="13"/>
      <c r="S60" s="13"/>
      <c r="T60" s="13"/>
      <c r="U60" s="13"/>
      <c r="V60" s="13"/>
      <c r="AE60" s="24"/>
      <c r="AF60" s="24"/>
      <c r="AG60" s="24"/>
      <c r="AH60" s="24"/>
      <c r="AI60" s="24"/>
    </row>
    <row r="61" spans="1:35" ht="18" customHeight="1">
      <c r="A61" s="23" t="s">
        <v>50</v>
      </c>
      <c r="B61" s="22">
        <v>-236072.59154124989</v>
      </c>
      <c r="C61" s="22">
        <v>-274740.38485637255</v>
      </c>
      <c r="D61" s="22">
        <v>-319652.05528490857</v>
      </c>
      <c r="E61" s="22">
        <v>-352856.15599844541</v>
      </c>
      <c r="F61" s="22">
        <v>-389600.90927842673</v>
      </c>
      <c r="G61" s="22">
        <v>-441393.89449845254</v>
      </c>
      <c r="H61" s="22">
        <f>H62-H60</f>
        <v>-395539.39999999851</v>
      </c>
      <c r="I61" s="21">
        <f>I62-I60</f>
        <v>-631216.10000000149</v>
      </c>
      <c r="J61" s="20">
        <f>J62-J60</f>
        <v>-895290.10000000149</v>
      </c>
      <c r="K61" s="19"/>
      <c r="L61" s="18"/>
      <c r="M61" s="13"/>
      <c r="N61" s="13"/>
      <c r="O61" s="13"/>
      <c r="P61" s="13"/>
      <c r="Q61" s="13"/>
      <c r="S61" s="13"/>
      <c r="T61" s="13"/>
      <c r="U61" s="13"/>
      <c r="V61" s="13"/>
    </row>
    <row r="62" spans="1:35" s="12" customFormat="1" ht="18" customHeight="1" thickBot="1">
      <c r="A62" s="17" t="s">
        <v>49</v>
      </c>
      <c r="B62" s="16">
        <v>11330914.808458751</v>
      </c>
      <c r="C62" s="16">
        <v>12538234.415143628</v>
      </c>
      <c r="D62" s="16">
        <v>14067666.944715092</v>
      </c>
      <c r="E62" s="16">
        <v>14999077.344001554</v>
      </c>
      <c r="F62" s="16">
        <v>15521374.690721573</v>
      </c>
      <c r="G62" s="16">
        <v>15204859.905501548</v>
      </c>
      <c r="H62" s="16">
        <v>17216831</v>
      </c>
      <c r="I62" s="15">
        <v>23432546</v>
      </c>
      <c r="J62" s="14">
        <v>26734375</v>
      </c>
      <c r="M62" s="13"/>
      <c r="N62" s="13"/>
      <c r="O62" s="13"/>
      <c r="P62" s="13"/>
      <c r="Q62" s="13"/>
      <c r="S62" s="13">
        <v>14962332.551327178</v>
      </c>
      <c r="T62" s="13">
        <v>15469582</v>
      </c>
      <c r="U62" s="13">
        <v>15248473</v>
      </c>
      <c r="V62" s="13">
        <v>17204651</v>
      </c>
    </row>
    <row r="63" spans="1:35" ht="18" customHeight="1">
      <c r="A63" s="4" t="s">
        <v>48</v>
      </c>
      <c r="B63" s="11"/>
      <c r="C63" s="11"/>
      <c r="D63" s="11"/>
      <c r="E63" s="11"/>
      <c r="F63" s="11"/>
      <c r="G63" s="11"/>
      <c r="H63" s="10"/>
      <c r="I63" s="10"/>
      <c r="J63" s="9" t="s">
        <v>47</v>
      </c>
    </row>
    <row r="64" spans="1:35" ht="18" customHeight="1">
      <c r="A64" s="4" t="s">
        <v>46</v>
      </c>
      <c r="H64" s="5"/>
      <c r="I64" s="5"/>
      <c r="J64" s="5"/>
    </row>
    <row r="65" spans="1:10" ht="18" customHeight="1">
      <c r="A65" s="4" t="s">
        <v>45</v>
      </c>
      <c r="H65" s="5"/>
      <c r="I65" s="5"/>
      <c r="J65" s="5"/>
    </row>
    <row r="66" spans="1:10" ht="18" customHeight="1">
      <c r="A66" s="4" t="s">
        <v>44</v>
      </c>
      <c r="H66" s="8"/>
      <c r="I66" s="8"/>
      <c r="J66" s="8"/>
    </row>
    <row r="67" spans="1:10">
      <c r="H67" s="5"/>
      <c r="I67" s="5"/>
      <c r="J67" s="5"/>
    </row>
    <row r="68" spans="1:10">
      <c r="B68" s="7"/>
      <c r="C68" s="7"/>
      <c r="D68" s="7"/>
      <c r="E68" s="7"/>
      <c r="F68" s="7"/>
      <c r="G68" s="7"/>
      <c r="H68" s="5"/>
      <c r="I68" s="5"/>
      <c r="J68" s="5"/>
    </row>
    <row r="69" spans="1:10">
      <c r="H69" s="5"/>
      <c r="I69" s="5"/>
      <c r="J69" s="5"/>
    </row>
    <row r="70" spans="1:10">
      <c r="H70" s="5"/>
      <c r="I70" s="5"/>
      <c r="J70" s="5"/>
    </row>
    <row r="71" spans="1:10">
      <c r="H71" s="6"/>
      <c r="I71" s="6"/>
      <c r="J71" s="6"/>
    </row>
    <row r="72" spans="1:10">
      <c r="H72" s="5"/>
      <c r="I72" s="5"/>
      <c r="J72" s="5"/>
    </row>
    <row r="73" spans="1:10">
      <c r="H73" s="5"/>
      <c r="I73" s="5"/>
      <c r="J73" s="5"/>
    </row>
    <row r="74" spans="1:10">
      <c r="I74" s="5"/>
      <c r="J74" s="5"/>
    </row>
  </sheetData>
  <mergeCells count="1">
    <mergeCell ref="A3:J3"/>
  </mergeCells>
  <hyperlinks>
    <hyperlink ref="J2" location="පටුන!A1" display="පටුන වෙත"/>
  </hyperlinks>
  <pageMargins left="0.59027777777777801" right="0.196527777777778" top="0.39374999999999999" bottom="0.39305555555555599" header="0.51180555555555596" footer="0.196527777777778"/>
  <pageSetup paperSize="9" scale="51" firstPageNumber="0" orientation="portrait" r:id="rId1"/>
  <headerFooter alignWithMargins="0">
    <oddHeader>&amp;L&amp;"Calibri"&amp;10&amp;K000000 [Limited Sharing]&amp;1#_x000D_</oddHeader>
    <oddFooter>&amp;L&amp;"Century Gothic,Italic"&amp;8NA &amp;D &amp;T</oddFooter>
  </headerFooter>
  <rowBreaks count="1" manualBreakCount="1">
    <brk id="65"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74"/>
  <sheetViews>
    <sheetView zoomScaleNormal="100" zoomScaleSheetLayoutView="80" workbookViewId="0">
      <pane xSplit="1" topLeftCell="B1" activePane="topRight" state="frozen"/>
      <selection pane="topRight" activeCell="J2" sqref="J2"/>
    </sheetView>
  </sheetViews>
  <sheetFormatPr defaultRowHeight="13.5"/>
  <cols>
    <col min="1" max="1" width="66.25" style="4" customWidth="1"/>
    <col min="2" max="10" width="12.375" style="4" customWidth="1"/>
    <col min="11" max="11" width="9.375" style="4" customWidth="1"/>
    <col min="12" max="12" width="9" style="4"/>
    <col min="13" max="17" width="13.25" style="4" bestFit="1" customWidth="1"/>
    <col min="18" max="18" width="9" style="4"/>
    <col min="19" max="22" width="13.25" style="4" hidden="1" customWidth="1"/>
    <col min="23" max="23" width="0" style="4" hidden="1" customWidth="1"/>
    <col min="24" max="30" width="9" style="4"/>
    <col min="31" max="35" width="8.25" style="4" bestFit="1" customWidth="1"/>
    <col min="36" max="16384" width="9" style="4"/>
  </cols>
  <sheetData>
    <row r="1" spans="1:37" s="45" customFormat="1" ht="15.75">
      <c r="A1" s="48" t="s">
        <v>114</v>
      </c>
      <c r="B1" s="47"/>
      <c r="C1" s="47"/>
      <c r="D1" s="47"/>
      <c r="E1" s="47"/>
      <c r="F1" s="47"/>
      <c r="G1" s="47"/>
      <c r="J1" s="46" t="s">
        <v>115</v>
      </c>
    </row>
    <row r="2" spans="1:37" s="45" customFormat="1" ht="15.75">
      <c r="J2" s="1981" t="s">
        <v>1482</v>
      </c>
    </row>
    <row r="3" spans="1:37" s="45" customFormat="1" ht="24.75" customHeight="1">
      <c r="A3" s="1990" t="s">
        <v>116</v>
      </c>
      <c r="B3" s="1990"/>
      <c r="C3" s="1990"/>
      <c r="D3" s="1990"/>
      <c r="E3" s="1990"/>
      <c r="F3" s="1990"/>
      <c r="G3" s="1990"/>
      <c r="H3" s="1990"/>
      <c r="I3" s="1990"/>
      <c r="J3" s="1990"/>
    </row>
    <row r="4" spans="1:37" ht="14.25" thickBot="1">
      <c r="J4" s="44" t="s">
        <v>111</v>
      </c>
    </row>
    <row r="5" spans="1:37" ht="18" customHeight="1" thickBot="1">
      <c r="A5" s="43" t="s">
        <v>110</v>
      </c>
      <c r="B5" s="42">
        <v>2015</v>
      </c>
      <c r="C5" s="41">
        <v>2016</v>
      </c>
      <c r="D5" s="41">
        <v>2017</v>
      </c>
      <c r="E5" s="41">
        <v>2018</v>
      </c>
      <c r="F5" s="41">
        <v>2019</v>
      </c>
      <c r="G5" s="41">
        <v>2020</v>
      </c>
      <c r="H5" s="41" t="s">
        <v>108</v>
      </c>
      <c r="I5" s="41" t="s">
        <v>107</v>
      </c>
      <c r="J5" s="40" t="s">
        <v>106</v>
      </c>
    </row>
    <row r="6" spans="1:37" s="12" customFormat="1" ht="18" customHeight="1">
      <c r="A6" s="37" t="s">
        <v>105</v>
      </c>
      <c r="B6" s="36">
        <v>950452</v>
      </c>
      <c r="C6" s="35">
        <v>906100</v>
      </c>
      <c r="D6" s="35">
        <v>889557</v>
      </c>
      <c r="E6" s="35">
        <v>945292</v>
      </c>
      <c r="F6" s="35">
        <v>949582</v>
      </c>
      <c r="G6" s="35">
        <v>941046</v>
      </c>
      <c r="H6" s="36">
        <v>950548.42106009903</v>
      </c>
      <c r="I6" s="35">
        <v>910842.16075579822</v>
      </c>
      <c r="J6" s="34">
        <v>934248.11050614319</v>
      </c>
      <c r="M6" s="13"/>
      <c r="N6" s="13"/>
      <c r="O6" s="13"/>
      <c r="P6" s="13"/>
      <c r="Q6" s="13"/>
      <c r="S6" s="13"/>
      <c r="T6" s="13"/>
      <c r="U6" s="13"/>
      <c r="V6" s="13"/>
      <c r="W6" s="39"/>
      <c r="AE6" s="24"/>
      <c r="AF6" s="24"/>
      <c r="AG6" s="24"/>
      <c r="AH6" s="24"/>
      <c r="AI6" s="24"/>
      <c r="AJ6" s="38"/>
      <c r="AK6" s="38"/>
    </row>
    <row r="7" spans="1:37" ht="18" customHeight="1">
      <c r="A7" s="31" t="s">
        <v>104</v>
      </c>
      <c r="B7" s="33">
        <v>18063</v>
      </c>
      <c r="C7" s="30">
        <v>15972</v>
      </c>
      <c r="D7" s="30">
        <v>14371</v>
      </c>
      <c r="E7" s="30">
        <v>14676</v>
      </c>
      <c r="F7" s="30">
        <v>13355</v>
      </c>
      <c r="G7" s="30">
        <v>21342</v>
      </c>
      <c r="H7" s="33">
        <v>21949.427084609772</v>
      </c>
      <c r="I7" s="30">
        <v>16507.36466416109</v>
      </c>
      <c r="J7" s="32">
        <v>16989.077457813055</v>
      </c>
      <c r="M7" s="13"/>
      <c r="N7" s="13"/>
      <c r="O7" s="13"/>
      <c r="P7" s="13"/>
      <c r="Q7" s="13"/>
      <c r="S7" s="13"/>
      <c r="T7" s="13"/>
      <c r="U7" s="13"/>
      <c r="V7" s="13"/>
      <c r="AE7" s="24"/>
      <c r="AF7" s="24"/>
      <c r="AG7" s="24"/>
      <c r="AH7" s="24"/>
      <c r="AI7" s="24"/>
    </row>
    <row r="8" spans="1:37" ht="18" customHeight="1">
      <c r="A8" s="31" t="s">
        <v>103</v>
      </c>
      <c r="B8" s="33">
        <v>116706</v>
      </c>
      <c r="C8" s="30">
        <v>81151</v>
      </c>
      <c r="D8" s="30">
        <v>73247</v>
      </c>
      <c r="E8" s="30">
        <v>106333</v>
      </c>
      <c r="F8" s="30">
        <v>112919</v>
      </c>
      <c r="G8" s="30">
        <v>121663</v>
      </c>
      <c r="H8" s="33">
        <v>107358.78043640888</v>
      </c>
      <c r="I8" s="30">
        <v>94729.927303716773</v>
      </c>
      <c r="J8" s="32">
        <v>113690.45239304863</v>
      </c>
      <c r="M8" s="13"/>
      <c r="N8" s="13"/>
      <c r="O8" s="13"/>
      <c r="P8" s="13"/>
      <c r="Q8" s="13"/>
      <c r="S8" s="13"/>
      <c r="T8" s="13"/>
      <c r="U8" s="13"/>
      <c r="V8" s="13"/>
      <c r="AE8" s="24"/>
      <c r="AF8" s="24"/>
      <c r="AG8" s="24"/>
      <c r="AH8" s="24"/>
      <c r="AI8" s="24"/>
    </row>
    <row r="9" spans="1:37" ht="18" customHeight="1">
      <c r="A9" s="31" t="s">
        <v>102</v>
      </c>
      <c r="B9" s="33">
        <v>107241</v>
      </c>
      <c r="C9" s="30">
        <v>110669</v>
      </c>
      <c r="D9" s="30">
        <v>104540</v>
      </c>
      <c r="E9" s="30">
        <v>105072</v>
      </c>
      <c r="F9" s="30">
        <v>102037</v>
      </c>
      <c r="G9" s="30">
        <v>111088</v>
      </c>
      <c r="H9" s="33">
        <v>109146.68764733327</v>
      </c>
      <c r="I9" s="30">
        <v>103160.85174651264</v>
      </c>
      <c r="J9" s="32">
        <v>106494.32973085108</v>
      </c>
      <c r="M9" s="13"/>
      <c r="N9" s="13"/>
      <c r="O9" s="13"/>
      <c r="P9" s="13"/>
      <c r="Q9" s="13"/>
      <c r="S9" s="13"/>
      <c r="T9" s="13"/>
      <c r="U9" s="13"/>
      <c r="V9" s="13"/>
      <c r="AE9" s="24"/>
      <c r="AF9" s="24"/>
      <c r="AG9" s="24"/>
      <c r="AH9" s="24"/>
      <c r="AI9" s="24"/>
    </row>
    <row r="10" spans="1:37" ht="18" customHeight="1">
      <c r="A10" s="31" t="s">
        <v>101</v>
      </c>
      <c r="B10" s="33">
        <v>3310</v>
      </c>
      <c r="C10" s="30">
        <v>3892</v>
      </c>
      <c r="D10" s="30">
        <v>3267</v>
      </c>
      <c r="E10" s="30">
        <v>3116</v>
      </c>
      <c r="F10" s="30">
        <v>3275</v>
      </c>
      <c r="G10" s="30">
        <v>4021</v>
      </c>
      <c r="H10" s="33">
        <v>3728.8391235094118</v>
      </c>
      <c r="I10" s="30">
        <v>3796.5849781658458</v>
      </c>
      <c r="J10" s="32">
        <v>3507.0081342449812</v>
      </c>
      <c r="M10" s="13"/>
      <c r="N10" s="13"/>
      <c r="O10" s="13"/>
      <c r="P10" s="13"/>
      <c r="Q10" s="13"/>
      <c r="S10" s="13"/>
      <c r="T10" s="13"/>
      <c r="U10" s="13"/>
      <c r="V10" s="13"/>
      <c r="AE10" s="24"/>
      <c r="AF10" s="24"/>
      <c r="AG10" s="24"/>
      <c r="AH10" s="24"/>
      <c r="AI10" s="24"/>
    </row>
    <row r="11" spans="1:37" ht="18" customHeight="1">
      <c r="A11" s="31" t="s">
        <v>100</v>
      </c>
      <c r="B11" s="33">
        <v>60865</v>
      </c>
      <c r="C11" s="30">
        <v>59191</v>
      </c>
      <c r="D11" s="30">
        <v>63514</v>
      </c>
      <c r="E11" s="30">
        <v>70906</v>
      </c>
      <c r="F11" s="30">
        <v>77200</v>
      </c>
      <c r="G11" s="30">
        <v>81823</v>
      </c>
      <c r="H11" s="33">
        <v>72948.929990443372</v>
      </c>
      <c r="I11" s="30">
        <v>73309.642158802119</v>
      </c>
      <c r="J11" s="32">
        <v>78565.671564811448</v>
      </c>
      <c r="M11" s="13"/>
      <c r="N11" s="13"/>
      <c r="O11" s="13"/>
      <c r="P11" s="13"/>
      <c r="Q11" s="13"/>
      <c r="S11" s="13"/>
      <c r="T11" s="13"/>
      <c r="U11" s="13"/>
      <c r="V11" s="13"/>
      <c r="AE11" s="24"/>
      <c r="AF11" s="24"/>
      <c r="AG11" s="24"/>
      <c r="AH11" s="24"/>
      <c r="AI11" s="24"/>
    </row>
    <row r="12" spans="1:37" ht="18" customHeight="1">
      <c r="A12" s="31" t="s">
        <v>99</v>
      </c>
      <c r="B12" s="33">
        <v>104257</v>
      </c>
      <c r="C12" s="30">
        <v>103335</v>
      </c>
      <c r="D12" s="30">
        <v>85798</v>
      </c>
      <c r="E12" s="30">
        <v>89706</v>
      </c>
      <c r="F12" s="30">
        <v>102800</v>
      </c>
      <c r="G12" s="30">
        <v>92197</v>
      </c>
      <c r="H12" s="33">
        <v>102490.31639767201</v>
      </c>
      <c r="I12" s="30">
        <v>111195.77876814063</v>
      </c>
      <c r="J12" s="32">
        <v>107222.72144366072</v>
      </c>
      <c r="M12" s="13"/>
      <c r="N12" s="13"/>
      <c r="O12" s="13"/>
      <c r="P12" s="13"/>
      <c r="Q12" s="13"/>
      <c r="S12" s="13"/>
      <c r="T12" s="13"/>
      <c r="U12" s="13"/>
      <c r="V12" s="13"/>
      <c r="AE12" s="24"/>
      <c r="AF12" s="24"/>
      <c r="AG12" s="24"/>
      <c r="AH12" s="24"/>
      <c r="AI12" s="24"/>
    </row>
    <row r="13" spans="1:37" ht="18" customHeight="1">
      <c r="A13" s="31" t="s">
        <v>98</v>
      </c>
      <c r="B13" s="33">
        <v>80361</v>
      </c>
      <c r="C13" s="30">
        <v>70662</v>
      </c>
      <c r="D13" s="30">
        <v>73767</v>
      </c>
      <c r="E13" s="30">
        <v>75219</v>
      </c>
      <c r="F13" s="30">
        <v>72733</v>
      </c>
      <c r="G13" s="30">
        <v>67971</v>
      </c>
      <c r="H13" s="33">
        <v>74604.395731875236</v>
      </c>
      <c r="I13" s="30">
        <v>62866.83247257983</v>
      </c>
      <c r="J13" s="32">
        <v>61912.43453383998</v>
      </c>
      <c r="M13" s="13"/>
      <c r="N13" s="13"/>
      <c r="O13" s="13"/>
      <c r="P13" s="13"/>
      <c r="Q13" s="13"/>
      <c r="S13" s="13"/>
      <c r="T13" s="13"/>
      <c r="U13" s="13"/>
      <c r="V13" s="13"/>
      <c r="AE13" s="24"/>
      <c r="AF13" s="24"/>
      <c r="AG13" s="24"/>
      <c r="AH13" s="24"/>
      <c r="AI13" s="24"/>
    </row>
    <row r="14" spans="1:37" ht="18" customHeight="1">
      <c r="A14" s="31" t="s">
        <v>97</v>
      </c>
      <c r="B14" s="33">
        <v>1396</v>
      </c>
      <c r="C14" s="30">
        <v>1492</v>
      </c>
      <c r="D14" s="30">
        <v>1407</v>
      </c>
      <c r="E14" s="30">
        <v>1748</v>
      </c>
      <c r="F14" s="30">
        <v>1302</v>
      </c>
      <c r="G14" s="30">
        <v>1613</v>
      </c>
      <c r="H14" s="33">
        <v>1352.2363818457113</v>
      </c>
      <c r="I14" s="30">
        <v>1228.9695181312322</v>
      </c>
      <c r="J14" s="32">
        <v>1135.4115430199777</v>
      </c>
      <c r="M14" s="13"/>
      <c r="N14" s="13"/>
      <c r="O14" s="13"/>
      <c r="P14" s="13"/>
      <c r="Q14" s="13"/>
      <c r="S14" s="13"/>
      <c r="T14" s="13"/>
      <c r="U14" s="13"/>
      <c r="V14" s="13"/>
      <c r="AE14" s="24"/>
      <c r="AF14" s="24"/>
      <c r="AG14" s="24"/>
      <c r="AH14" s="24"/>
      <c r="AI14" s="24"/>
    </row>
    <row r="15" spans="1:37" ht="18" customHeight="1">
      <c r="A15" s="31" t="s">
        <v>96</v>
      </c>
      <c r="B15" s="33">
        <v>83404</v>
      </c>
      <c r="C15" s="30">
        <v>86234</v>
      </c>
      <c r="D15" s="30">
        <v>86727</v>
      </c>
      <c r="E15" s="30">
        <v>91543</v>
      </c>
      <c r="F15" s="30">
        <v>90880</v>
      </c>
      <c r="G15" s="30">
        <v>93776</v>
      </c>
      <c r="H15" s="33">
        <v>97766.748088987966</v>
      </c>
      <c r="I15" s="30">
        <v>101234.2373792571</v>
      </c>
      <c r="J15" s="32">
        <v>99558.98971415007</v>
      </c>
      <c r="M15" s="13"/>
      <c r="N15" s="13"/>
      <c r="O15" s="13"/>
      <c r="P15" s="13"/>
      <c r="Q15" s="13"/>
      <c r="S15" s="13"/>
      <c r="T15" s="13"/>
      <c r="U15" s="13"/>
      <c r="V15" s="13"/>
      <c r="AE15" s="24"/>
      <c r="AF15" s="24"/>
      <c r="AG15" s="24"/>
      <c r="AH15" s="24"/>
      <c r="AI15" s="24"/>
    </row>
    <row r="16" spans="1:37" ht="18" customHeight="1">
      <c r="A16" s="31" t="s">
        <v>95</v>
      </c>
      <c r="B16" s="33">
        <v>27915</v>
      </c>
      <c r="C16" s="30">
        <v>24526</v>
      </c>
      <c r="D16" s="30">
        <v>25583</v>
      </c>
      <c r="E16" s="30">
        <v>26050</v>
      </c>
      <c r="F16" s="30">
        <v>24029</v>
      </c>
      <c r="G16" s="30">
        <v>24081</v>
      </c>
      <c r="H16" s="33">
        <v>26463.783484241838</v>
      </c>
      <c r="I16" s="30">
        <v>23871.463738601586</v>
      </c>
      <c r="J16" s="32">
        <v>22024.775858874626</v>
      </c>
      <c r="M16" s="13"/>
      <c r="N16" s="13"/>
      <c r="O16" s="13"/>
      <c r="P16" s="13"/>
      <c r="Q16" s="13"/>
      <c r="S16" s="13"/>
      <c r="T16" s="13"/>
      <c r="U16" s="13"/>
      <c r="V16" s="13"/>
      <c r="AE16" s="24"/>
      <c r="AF16" s="24"/>
      <c r="AG16" s="24"/>
      <c r="AH16" s="24"/>
      <c r="AI16" s="24"/>
    </row>
    <row r="17" spans="1:35" ht="18" customHeight="1">
      <c r="A17" s="31" t="s">
        <v>94</v>
      </c>
      <c r="B17" s="33">
        <v>26077</v>
      </c>
      <c r="C17" s="30">
        <v>25438</v>
      </c>
      <c r="D17" s="30">
        <v>26157</v>
      </c>
      <c r="E17" s="30">
        <v>27185</v>
      </c>
      <c r="F17" s="30">
        <v>28751</v>
      </c>
      <c r="G17" s="30">
        <v>29781</v>
      </c>
      <c r="H17" s="33">
        <v>26963.05778694398</v>
      </c>
      <c r="I17" s="30">
        <v>27532.676936275253</v>
      </c>
      <c r="J17" s="32">
        <v>29979.135146168519</v>
      </c>
      <c r="M17" s="13"/>
      <c r="N17" s="13"/>
      <c r="O17" s="13"/>
      <c r="P17" s="13"/>
      <c r="Q17" s="13"/>
      <c r="S17" s="13"/>
      <c r="T17" s="13"/>
      <c r="U17" s="13"/>
      <c r="V17" s="13"/>
      <c r="AE17" s="24"/>
      <c r="AF17" s="24"/>
      <c r="AG17" s="24"/>
      <c r="AH17" s="24"/>
      <c r="AI17" s="24"/>
    </row>
    <row r="18" spans="1:35" ht="18" customHeight="1">
      <c r="A18" s="31" t="s">
        <v>93</v>
      </c>
      <c r="B18" s="33">
        <v>76613</v>
      </c>
      <c r="C18" s="30">
        <v>81672</v>
      </c>
      <c r="D18" s="30">
        <v>90822</v>
      </c>
      <c r="E18" s="30">
        <v>94582</v>
      </c>
      <c r="F18" s="30">
        <v>90284</v>
      </c>
      <c r="G18" s="30">
        <v>86907</v>
      </c>
      <c r="H18" s="33">
        <v>94039.147907302788</v>
      </c>
      <c r="I18" s="30">
        <v>83321.734540230056</v>
      </c>
      <c r="J18" s="32">
        <v>84811.827975933047</v>
      </c>
      <c r="M18" s="13"/>
      <c r="N18" s="13"/>
      <c r="O18" s="13"/>
      <c r="P18" s="13"/>
      <c r="Q18" s="13"/>
      <c r="S18" s="13"/>
      <c r="T18" s="13"/>
      <c r="U18" s="13"/>
      <c r="V18" s="13"/>
      <c r="AE18" s="24"/>
      <c r="AF18" s="24"/>
      <c r="AG18" s="24"/>
      <c r="AH18" s="24"/>
      <c r="AI18" s="24"/>
    </row>
    <row r="19" spans="1:35" ht="18" customHeight="1">
      <c r="A19" s="31" t="s">
        <v>92</v>
      </c>
      <c r="B19" s="33">
        <v>995</v>
      </c>
      <c r="C19" s="30">
        <v>849</v>
      </c>
      <c r="D19" s="30">
        <v>961</v>
      </c>
      <c r="E19" s="30">
        <v>795</v>
      </c>
      <c r="F19" s="30">
        <v>772</v>
      </c>
      <c r="G19" s="30">
        <v>622</v>
      </c>
      <c r="H19" s="33">
        <v>813.43000000000006</v>
      </c>
      <c r="I19" s="30">
        <v>965.25900000000001</v>
      </c>
      <c r="J19" s="32">
        <v>727.04100000000005</v>
      </c>
      <c r="M19" s="13"/>
      <c r="N19" s="13"/>
      <c r="O19" s="13"/>
      <c r="P19" s="13"/>
      <c r="Q19" s="13"/>
      <c r="S19" s="13"/>
      <c r="T19" s="13"/>
      <c r="U19" s="13"/>
      <c r="V19" s="13"/>
      <c r="AE19" s="24"/>
      <c r="AF19" s="24"/>
      <c r="AG19" s="24"/>
      <c r="AH19" s="24"/>
      <c r="AI19" s="24"/>
    </row>
    <row r="20" spans="1:35" ht="18" customHeight="1">
      <c r="A20" s="31" t="s">
        <v>91</v>
      </c>
      <c r="B20" s="33">
        <v>29724</v>
      </c>
      <c r="C20" s="30">
        <v>23156</v>
      </c>
      <c r="D20" s="30">
        <v>16811</v>
      </c>
      <c r="E20" s="30">
        <v>23159</v>
      </c>
      <c r="F20" s="30">
        <v>22969</v>
      </c>
      <c r="G20" s="30">
        <v>26102</v>
      </c>
      <c r="H20" s="33">
        <v>29019.172000000002</v>
      </c>
      <c r="I20" s="30">
        <v>33061.652999999998</v>
      </c>
      <c r="J20" s="32">
        <v>33569.300999999992</v>
      </c>
      <c r="M20" s="13"/>
      <c r="N20" s="13"/>
      <c r="O20" s="13"/>
      <c r="P20" s="13"/>
      <c r="Q20" s="13"/>
      <c r="S20" s="13"/>
      <c r="T20" s="13"/>
      <c r="U20" s="13"/>
      <c r="V20" s="13"/>
      <c r="AE20" s="24"/>
      <c r="AF20" s="24"/>
      <c r="AG20" s="24"/>
      <c r="AH20" s="24"/>
      <c r="AI20" s="24"/>
    </row>
    <row r="21" spans="1:35" ht="18" customHeight="1">
      <c r="A21" s="31" t="s">
        <v>90</v>
      </c>
      <c r="B21" s="33">
        <v>44507</v>
      </c>
      <c r="C21" s="30">
        <v>46078</v>
      </c>
      <c r="D21" s="30">
        <v>51611</v>
      </c>
      <c r="E21" s="30">
        <v>44606</v>
      </c>
      <c r="F21" s="30">
        <v>43133</v>
      </c>
      <c r="G21" s="30">
        <v>42587</v>
      </c>
      <c r="H21" s="33">
        <v>44348.139632415507</v>
      </c>
      <c r="I21" s="30">
        <v>50930.756623995359</v>
      </c>
      <c r="J21" s="32">
        <v>47221.231477138332</v>
      </c>
      <c r="M21" s="13"/>
      <c r="N21" s="13"/>
      <c r="O21" s="13"/>
      <c r="P21" s="13"/>
      <c r="Q21" s="13"/>
      <c r="S21" s="13"/>
      <c r="T21" s="13"/>
      <c r="U21" s="13"/>
      <c r="V21" s="13"/>
      <c r="AE21" s="24"/>
      <c r="AF21" s="24"/>
      <c r="AG21" s="24"/>
      <c r="AH21" s="24"/>
      <c r="AI21" s="24"/>
    </row>
    <row r="22" spans="1:35" ht="18" customHeight="1">
      <c r="A22" s="31" t="s">
        <v>89</v>
      </c>
      <c r="B22" s="33">
        <v>153055</v>
      </c>
      <c r="C22" s="30">
        <v>154249</v>
      </c>
      <c r="D22" s="30">
        <v>151558</v>
      </c>
      <c r="E22" s="30">
        <v>149782</v>
      </c>
      <c r="F22" s="30">
        <v>141700</v>
      </c>
      <c r="G22" s="30">
        <v>111307</v>
      </c>
      <c r="H22" s="33">
        <v>112813.52360796502</v>
      </c>
      <c r="I22" s="30">
        <v>95446.69358035909</v>
      </c>
      <c r="J22" s="32">
        <v>100099.30881606982</v>
      </c>
      <c r="M22" s="13"/>
      <c r="N22" s="13"/>
      <c r="O22" s="13"/>
      <c r="P22" s="13"/>
      <c r="Q22" s="13"/>
      <c r="S22" s="13"/>
      <c r="T22" s="13"/>
      <c r="U22" s="13"/>
      <c r="V22" s="13"/>
      <c r="AE22" s="24"/>
      <c r="AF22" s="24"/>
      <c r="AG22" s="24"/>
      <c r="AH22" s="24"/>
      <c r="AI22" s="24"/>
    </row>
    <row r="23" spans="1:35" ht="18" customHeight="1">
      <c r="A23" s="31" t="s">
        <v>88</v>
      </c>
      <c r="B23" s="33">
        <v>15962</v>
      </c>
      <c r="C23" s="30">
        <v>17536</v>
      </c>
      <c r="D23" s="30">
        <v>19417</v>
      </c>
      <c r="E23" s="30">
        <v>20815</v>
      </c>
      <c r="F23" s="30">
        <v>21444</v>
      </c>
      <c r="G23" s="30">
        <v>24166</v>
      </c>
      <c r="H23" s="33">
        <v>24741.805758544702</v>
      </c>
      <c r="I23" s="30">
        <v>27681.734346869714</v>
      </c>
      <c r="J23" s="32">
        <v>26739.392716518818</v>
      </c>
      <c r="M23" s="13"/>
      <c r="N23" s="13"/>
      <c r="O23" s="13"/>
      <c r="P23" s="13"/>
      <c r="Q23" s="13"/>
      <c r="S23" s="13"/>
      <c r="T23" s="13"/>
      <c r="U23" s="13"/>
      <c r="V23" s="13"/>
      <c r="AE23" s="24"/>
      <c r="AF23" s="24"/>
      <c r="AG23" s="24"/>
      <c r="AH23" s="24"/>
      <c r="AI23" s="24"/>
    </row>
    <row r="24" spans="1:35" s="12" customFormat="1" ht="18" customHeight="1">
      <c r="A24" s="37" t="s">
        <v>87</v>
      </c>
      <c r="B24" s="36">
        <v>3416358</v>
      </c>
      <c r="C24" s="35">
        <v>3670106</v>
      </c>
      <c r="D24" s="35">
        <v>4145813</v>
      </c>
      <c r="E24" s="35">
        <v>4101467</v>
      </c>
      <c r="F24" s="35">
        <v>3933728</v>
      </c>
      <c r="G24" s="35">
        <v>3724566</v>
      </c>
      <c r="H24" s="36">
        <v>3937895.3542244406</v>
      </c>
      <c r="I24" s="35">
        <v>3308578.4053615178</v>
      </c>
      <c r="J24" s="34">
        <v>3003095.6143606883</v>
      </c>
      <c r="M24" s="13"/>
      <c r="N24" s="13"/>
      <c r="O24" s="13"/>
      <c r="P24" s="13"/>
      <c r="Q24" s="13"/>
      <c r="S24" s="13"/>
      <c r="T24" s="13"/>
      <c r="U24" s="13"/>
      <c r="V24" s="13"/>
      <c r="AE24" s="24"/>
      <c r="AF24" s="24"/>
      <c r="AG24" s="24"/>
      <c r="AH24" s="24"/>
      <c r="AI24" s="24"/>
    </row>
    <row r="25" spans="1:35" ht="18" customHeight="1">
      <c r="A25" s="31" t="s">
        <v>86</v>
      </c>
      <c r="B25" s="33">
        <v>260710</v>
      </c>
      <c r="C25" s="30">
        <v>296763</v>
      </c>
      <c r="D25" s="30">
        <v>331386</v>
      </c>
      <c r="E25" s="30">
        <v>322522</v>
      </c>
      <c r="F25" s="30">
        <v>318658</v>
      </c>
      <c r="G25" s="30">
        <v>284079</v>
      </c>
      <c r="H25" s="33">
        <v>287969.3601528001</v>
      </c>
      <c r="I25" s="30">
        <v>198612.34239068508</v>
      </c>
      <c r="J25" s="32">
        <v>154291.41679546839</v>
      </c>
      <c r="M25" s="13"/>
      <c r="N25" s="13"/>
      <c r="O25" s="13"/>
      <c r="P25" s="13"/>
      <c r="Q25" s="13"/>
      <c r="S25" s="13"/>
      <c r="T25" s="13"/>
      <c r="U25" s="13"/>
      <c r="V25" s="13"/>
      <c r="AE25" s="24"/>
      <c r="AF25" s="24"/>
      <c r="AG25" s="24"/>
      <c r="AH25" s="24"/>
      <c r="AI25" s="24"/>
    </row>
    <row r="26" spans="1:35" ht="18" customHeight="1">
      <c r="A26" s="31" t="s">
        <v>85</v>
      </c>
      <c r="B26" s="33">
        <v>827248</v>
      </c>
      <c r="C26" s="30">
        <v>838355</v>
      </c>
      <c r="D26" s="30">
        <v>855603</v>
      </c>
      <c r="E26" s="30">
        <v>896813</v>
      </c>
      <c r="F26" s="30">
        <v>929371</v>
      </c>
      <c r="G26" s="30">
        <v>980863</v>
      </c>
      <c r="H26" s="33">
        <v>1014149.7103157938</v>
      </c>
      <c r="I26" s="30">
        <v>869372.72593574016</v>
      </c>
      <c r="J26" s="32">
        <v>899777.17410208238</v>
      </c>
      <c r="M26" s="13"/>
      <c r="N26" s="13"/>
      <c r="O26" s="13"/>
      <c r="P26" s="13"/>
      <c r="Q26" s="13"/>
      <c r="S26" s="13"/>
      <c r="T26" s="13"/>
      <c r="U26" s="13"/>
      <c r="V26" s="13"/>
      <c r="AE26" s="24"/>
      <c r="AF26" s="24"/>
      <c r="AG26" s="24"/>
      <c r="AH26" s="24"/>
      <c r="AI26" s="24"/>
    </row>
    <row r="27" spans="1:35" ht="18" customHeight="1">
      <c r="A27" s="31" t="s">
        <v>84</v>
      </c>
      <c r="B27" s="33">
        <v>407635</v>
      </c>
      <c r="C27" s="30">
        <v>419018</v>
      </c>
      <c r="D27" s="30">
        <v>441181</v>
      </c>
      <c r="E27" s="30">
        <v>463618</v>
      </c>
      <c r="F27" s="30">
        <v>469028</v>
      </c>
      <c r="G27" s="30">
        <v>416312</v>
      </c>
      <c r="H27" s="33">
        <v>473911.26504525682</v>
      </c>
      <c r="I27" s="30">
        <v>511862.67334325635</v>
      </c>
      <c r="J27" s="32">
        <v>450498.30417847075</v>
      </c>
      <c r="M27" s="13"/>
      <c r="N27" s="13"/>
      <c r="O27" s="13"/>
      <c r="P27" s="13"/>
      <c r="Q27" s="13"/>
      <c r="S27" s="13"/>
      <c r="T27" s="13"/>
      <c r="U27" s="13"/>
      <c r="V27" s="13"/>
      <c r="AE27" s="24"/>
      <c r="AF27" s="24"/>
      <c r="AG27" s="24"/>
      <c r="AH27" s="24"/>
      <c r="AI27" s="24"/>
    </row>
    <row r="28" spans="1:35" ht="18" customHeight="1">
      <c r="A28" s="31" t="s">
        <v>83</v>
      </c>
      <c r="B28" s="33">
        <v>31874</v>
      </c>
      <c r="C28" s="30">
        <v>38341</v>
      </c>
      <c r="D28" s="30">
        <v>38346</v>
      </c>
      <c r="E28" s="30">
        <v>39879</v>
      </c>
      <c r="F28" s="30">
        <v>36321</v>
      </c>
      <c r="G28" s="30">
        <v>32831</v>
      </c>
      <c r="H28" s="33">
        <v>35579.485382031307</v>
      </c>
      <c r="I28" s="30">
        <v>29757.552643001036</v>
      </c>
      <c r="J28" s="32">
        <v>23806.740549382906</v>
      </c>
      <c r="M28" s="13"/>
      <c r="N28" s="13"/>
      <c r="O28" s="13"/>
      <c r="P28" s="13"/>
      <c r="Q28" s="13"/>
      <c r="S28" s="13"/>
      <c r="T28" s="13"/>
      <c r="U28" s="13"/>
      <c r="V28" s="13"/>
      <c r="AE28" s="24"/>
      <c r="AF28" s="24"/>
      <c r="AG28" s="24"/>
      <c r="AH28" s="24"/>
      <c r="AI28" s="24"/>
    </row>
    <row r="29" spans="1:35" ht="18" customHeight="1">
      <c r="A29" s="31" t="s">
        <v>82</v>
      </c>
      <c r="B29" s="33">
        <v>48578</v>
      </c>
      <c r="C29" s="30">
        <v>53085</v>
      </c>
      <c r="D29" s="30">
        <v>56009</v>
      </c>
      <c r="E29" s="30">
        <v>57716</v>
      </c>
      <c r="F29" s="30">
        <v>54064</v>
      </c>
      <c r="G29" s="30">
        <v>51896</v>
      </c>
      <c r="H29" s="33">
        <v>56811.450447777694</v>
      </c>
      <c r="I29" s="30">
        <v>52068.582487015869</v>
      </c>
      <c r="J29" s="32">
        <v>47258.835069278532</v>
      </c>
      <c r="M29" s="13"/>
      <c r="N29" s="13"/>
      <c r="O29" s="13"/>
      <c r="P29" s="13"/>
      <c r="Q29" s="13"/>
      <c r="S29" s="13"/>
      <c r="T29" s="13"/>
      <c r="U29" s="13"/>
      <c r="V29" s="13"/>
      <c r="AE29" s="24"/>
      <c r="AF29" s="24"/>
      <c r="AG29" s="24"/>
      <c r="AH29" s="24"/>
      <c r="AI29" s="24"/>
    </row>
    <row r="30" spans="1:35" ht="18" customHeight="1">
      <c r="A30" s="31" t="s">
        <v>81</v>
      </c>
      <c r="B30" s="33">
        <v>21739</v>
      </c>
      <c r="C30" s="30">
        <v>22237</v>
      </c>
      <c r="D30" s="30">
        <v>21395</v>
      </c>
      <c r="E30" s="30">
        <v>19846</v>
      </c>
      <c r="F30" s="30">
        <v>24630</v>
      </c>
      <c r="G30" s="30">
        <v>22108</v>
      </c>
      <c r="H30" s="33">
        <v>15491.625805895921</v>
      </c>
      <c r="I30" s="30">
        <v>6474.1520337311522</v>
      </c>
      <c r="J30" s="32">
        <v>21894.5347504768</v>
      </c>
      <c r="M30" s="13"/>
      <c r="N30" s="13"/>
      <c r="O30" s="13"/>
      <c r="P30" s="13"/>
      <c r="Q30" s="13"/>
      <c r="S30" s="13"/>
      <c r="T30" s="13"/>
      <c r="U30" s="13"/>
      <c r="V30" s="13"/>
      <c r="AE30" s="24"/>
      <c r="AF30" s="24"/>
      <c r="AG30" s="24"/>
      <c r="AH30" s="24"/>
      <c r="AI30" s="24"/>
    </row>
    <row r="31" spans="1:35" ht="18" customHeight="1">
      <c r="A31" s="31" t="s">
        <v>80</v>
      </c>
      <c r="B31" s="33">
        <v>74478</v>
      </c>
      <c r="C31" s="30">
        <v>80785</v>
      </c>
      <c r="D31" s="30">
        <v>84781</v>
      </c>
      <c r="E31" s="30">
        <v>88399</v>
      </c>
      <c r="F31" s="30">
        <v>90144</v>
      </c>
      <c r="G31" s="30">
        <v>92157</v>
      </c>
      <c r="H31" s="33">
        <v>95792.919178428594</v>
      </c>
      <c r="I31" s="30">
        <v>82349.346737293788</v>
      </c>
      <c r="J31" s="32">
        <v>82949.170228304865</v>
      </c>
      <c r="M31" s="13"/>
      <c r="N31" s="13"/>
      <c r="O31" s="13"/>
      <c r="P31" s="13"/>
      <c r="Q31" s="13"/>
      <c r="S31" s="13"/>
      <c r="T31" s="13"/>
      <c r="U31" s="13"/>
      <c r="V31" s="13"/>
      <c r="AE31" s="24"/>
      <c r="AF31" s="24"/>
      <c r="AG31" s="24"/>
      <c r="AH31" s="24"/>
      <c r="AI31" s="24"/>
    </row>
    <row r="32" spans="1:35" ht="18" customHeight="1">
      <c r="A32" s="31" t="s">
        <v>79</v>
      </c>
      <c r="B32" s="33">
        <v>90681</v>
      </c>
      <c r="C32" s="30">
        <v>91787</v>
      </c>
      <c r="D32" s="30">
        <v>102246</v>
      </c>
      <c r="E32" s="30">
        <v>101890</v>
      </c>
      <c r="F32" s="30">
        <v>98429</v>
      </c>
      <c r="G32" s="30">
        <v>81182</v>
      </c>
      <c r="H32" s="33">
        <v>97435.53201615873</v>
      </c>
      <c r="I32" s="30">
        <v>67505.466803239164</v>
      </c>
      <c r="J32" s="32">
        <v>56156.980569285239</v>
      </c>
      <c r="M32" s="13"/>
      <c r="N32" s="13"/>
      <c r="O32" s="13"/>
      <c r="P32" s="13"/>
      <c r="Q32" s="13"/>
      <c r="S32" s="13"/>
      <c r="T32" s="13"/>
      <c r="U32" s="13"/>
      <c r="V32" s="13"/>
      <c r="AE32" s="24"/>
      <c r="AF32" s="24"/>
      <c r="AG32" s="24"/>
      <c r="AH32" s="24"/>
      <c r="AI32" s="24"/>
    </row>
    <row r="33" spans="1:35" ht="18" customHeight="1">
      <c r="A33" s="31" t="s">
        <v>78</v>
      </c>
      <c r="B33" s="33">
        <v>94374</v>
      </c>
      <c r="C33" s="30">
        <v>87492</v>
      </c>
      <c r="D33" s="30">
        <v>97743</v>
      </c>
      <c r="E33" s="30">
        <v>102554</v>
      </c>
      <c r="F33" s="30">
        <v>107062</v>
      </c>
      <c r="G33" s="30">
        <v>102685</v>
      </c>
      <c r="H33" s="33">
        <v>119973.20429314626</v>
      </c>
      <c r="I33" s="30">
        <v>85182.138855431112</v>
      </c>
      <c r="J33" s="32">
        <v>84671.095573540922</v>
      </c>
      <c r="M33" s="13"/>
      <c r="N33" s="13"/>
      <c r="O33" s="13"/>
      <c r="P33" s="13"/>
      <c r="Q33" s="13"/>
      <c r="S33" s="13"/>
      <c r="T33" s="13"/>
      <c r="U33" s="13"/>
      <c r="V33" s="13"/>
      <c r="AE33" s="24"/>
      <c r="AF33" s="24"/>
      <c r="AG33" s="24"/>
      <c r="AH33" s="24"/>
      <c r="AI33" s="24"/>
    </row>
    <row r="34" spans="1:35" ht="18" customHeight="1">
      <c r="A34" s="31" t="s">
        <v>77</v>
      </c>
      <c r="B34" s="33">
        <v>50239</v>
      </c>
      <c r="C34" s="30">
        <v>66089</v>
      </c>
      <c r="D34" s="30">
        <v>76380</v>
      </c>
      <c r="E34" s="30">
        <v>84102</v>
      </c>
      <c r="F34" s="30">
        <v>80312</v>
      </c>
      <c r="G34" s="30">
        <v>77859</v>
      </c>
      <c r="H34" s="33">
        <v>81173.836155462515</v>
      </c>
      <c r="I34" s="30">
        <v>58780.365729709913</v>
      </c>
      <c r="J34" s="32">
        <v>60303.118794344336</v>
      </c>
      <c r="M34" s="13"/>
      <c r="N34" s="13"/>
      <c r="O34" s="13"/>
      <c r="P34" s="13"/>
      <c r="Q34" s="13"/>
      <c r="S34" s="13"/>
      <c r="T34" s="13"/>
      <c r="U34" s="13"/>
      <c r="V34" s="13"/>
      <c r="AE34" s="24"/>
      <c r="AF34" s="24"/>
      <c r="AG34" s="24"/>
      <c r="AH34" s="24"/>
      <c r="AI34" s="24"/>
    </row>
    <row r="35" spans="1:35" ht="18" customHeight="1">
      <c r="A35" s="31" t="s">
        <v>76</v>
      </c>
      <c r="B35" s="33">
        <v>49144</v>
      </c>
      <c r="C35" s="30">
        <v>58083</v>
      </c>
      <c r="D35" s="30">
        <v>63885</v>
      </c>
      <c r="E35" s="30">
        <v>64638</v>
      </c>
      <c r="F35" s="30">
        <v>66114</v>
      </c>
      <c r="G35" s="30">
        <v>65187</v>
      </c>
      <c r="H35" s="33">
        <v>73090.177847719606</v>
      </c>
      <c r="I35" s="30">
        <v>59181.016768210844</v>
      </c>
      <c r="J35" s="32">
        <v>50229.318251968303</v>
      </c>
      <c r="M35" s="13"/>
      <c r="N35" s="13"/>
      <c r="O35" s="13"/>
      <c r="P35" s="13"/>
      <c r="Q35" s="13"/>
      <c r="S35" s="13"/>
      <c r="T35" s="13"/>
      <c r="U35" s="13"/>
      <c r="V35" s="13"/>
      <c r="AE35" s="24"/>
      <c r="AF35" s="24"/>
      <c r="AG35" s="24"/>
      <c r="AH35" s="24"/>
      <c r="AI35" s="24"/>
    </row>
    <row r="36" spans="1:35" ht="18" customHeight="1">
      <c r="A36" s="31" t="s">
        <v>75</v>
      </c>
      <c r="B36" s="33">
        <v>89571</v>
      </c>
      <c r="C36" s="30">
        <v>91297</v>
      </c>
      <c r="D36" s="30">
        <v>92650</v>
      </c>
      <c r="E36" s="30">
        <v>88078</v>
      </c>
      <c r="F36" s="30">
        <v>95470</v>
      </c>
      <c r="G36" s="30">
        <v>81651</v>
      </c>
      <c r="H36" s="33">
        <v>82693.846285937514</v>
      </c>
      <c r="I36" s="30">
        <v>60836.552391192396</v>
      </c>
      <c r="J36" s="32">
        <v>56089.34618331027</v>
      </c>
      <c r="M36" s="13"/>
      <c r="N36" s="13"/>
      <c r="O36" s="13"/>
      <c r="P36" s="13"/>
      <c r="Q36" s="13"/>
      <c r="S36" s="13"/>
      <c r="T36" s="13"/>
      <c r="U36" s="13"/>
      <c r="V36" s="13"/>
      <c r="AE36" s="24"/>
      <c r="AF36" s="24"/>
      <c r="AG36" s="24"/>
      <c r="AH36" s="24"/>
      <c r="AI36" s="24"/>
    </row>
    <row r="37" spans="1:35" ht="18" customHeight="1">
      <c r="A37" s="31" t="s">
        <v>74</v>
      </c>
      <c r="B37" s="33">
        <v>85625</v>
      </c>
      <c r="C37" s="30">
        <v>88689</v>
      </c>
      <c r="D37" s="30">
        <v>97692</v>
      </c>
      <c r="E37" s="30">
        <v>97155</v>
      </c>
      <c r="F37" s="30">
        <v>96432</v>
      </c>
      <c r="G37" s="30">
        <v>87586</v>
      </c>
      <c r="H37" s="33">
        <v>101047.86332969484</v>
      </c>
      <c r="I37" s="30">
        <v>79087.708004486631</v>
      </c>
      <c r="J37" s="32">
        <v>66746.858125734041</v>
      </c>
      <c r="M37" s="13"/>
      <c r="N37" s="13"/>
      <c r="O37" s="13"/>
      <c r="P37" s="13"/>
      <c r="Q37" s="13"/>
      <c r="S37" s="13"/>
      <c r="T37" s="13"/>
      <c r="U37" s="13"/>
      <c r="V37" s="13"/>
      <c r="AE37" s="24"/>
      <c r="AF37" s="24"/>
      <c r="AG37" s="24"/>
      <c r="AH37" s="24"/>
      <c r="AI37" s="24"/>
    </row>
    <row r="38" spans="1:35" ht="18" customHeight="1">
      <c r="A38" s="31" t="s">
        <v>73</v>
      </c>
      <c r="B38" s="33">
        <v>150038</v>
      </c>
      <c r="C38" s="30">
        <v>154072</v>
      </c>
      <c r="D38" s="30">
        <v>159607</v>
      </c>
      <c r="E38" s="30">
        <v>175518</v>
      </c>
      <c r="F38" s="30">
        <v>184041</v>
      </c>
      <c r="G38" s="30">
        <v>180176</v>
      </c>
      <c r="H38" s="33">
        <v>188923.86221525894</v>
      </c>
      <c r="I38" s="30">
        <v>178057.43655692594</v>
      </c>
      <c r="J38" s="32">
        <v>174017.86376242738</v>
      </c>
      <c r="M38" s="13"/>
      <c r="N38" s="13"/>
      <c r="O38" s="13"/>
      <c r="P38" s="13"/>
      <c r="Q38" s="13"/>
      <c r="S38" s="13"/>
      <c r="T38" s="13"/>
      <c r="U38" s="13"/>
      <c r="V38" s="13"/>
      <c r="AE38" s="24"/>
      <c r="AF38" s="24"/>
      <c r="AG38" s="24"/>
      <c r="AH38" s="24"/>
      <c r="AI38" s="24"/>
    </row>
    <row r="39" spans="1:35" ht="18" customHeight="1">
      <c r="A39" s="31" t="s">
        <v>72</v>
      </c>
      <c r="B39" s="33">
        <v>16065</v>
      </c>
      <c r="C39" s="30">
        <v>17812</v>
      </c>
      <c r="D39" s="30">
        <v>18948</v>
      </c>
      <c r="E39" s="30">
        <v>15857</v>
      </c>
      <c r="F39" s="30">
        <v>14701</v>
      </c>
      <c r="G39" s="30">
        <v>15908</v>
      </c>
      <c r="H39" s="33">
        <v>13098.979288726667</v>
      </c>
      <c r="I39" s="30">
        <v>14058.718385398268</v>
      </c>
      <c r="J39" s="32">
        <v>11590.21713586431</v>
      </c>
      <c r="M39" s="13"/>
      <c r="N39" s="13"/>
      <c r="O39" s="13"/>
      <c r="P39" s="13"/>
      <c r="Q39" s="13"/>
      <c r="S39" s="13"/>
      <c r="T39" s="13"/>
      <c r="U39" s="13"/>
      <c r="V39" s="13"/>
      <c r="AE39" s="24"/>
      <c r="AF39" s="24"/>
      <c r="AG39" s="24"/>
      <c r="AH39" s="24"/>
      <c r="AI39" s="24"/>
    </row>
    <row r="40" spans="1:35" ht="18" customHeight="1">
      <c r="A40" s="31" t="s">
        <v>71</v>
      </c>
      <c r="B40" s="33">
        <v>19692</v>
      </c>
      <c r="C40" s="30">
        <v>23196</v>
      </c>
      <c r="D40" s="30">
        <v>25562</v>
      </c>
      <c r="E40" s="30">
        <v>27271</v>
      </c>
      <c r="F40" s="30">
        <v>29253</v>
      </c>
      <c r="G40" s="30">
        <v>28960</v>
      </c>
      <c r="H40" s="33">
        <v>27991.600130043138</v>
      </c>
      <c r="I40" s="30">
        <v>28070.345266654618</v>
      </c>
      <c r="J40" s="32">
        <v>27955.235126666557</v>
      </c>
      <c r="M40" s="13"/>
      <c r="N40" s="13"/>
      <c r="O40" s="13"/>
      <c r="P40" s="13"/>
      <c r="Q40" s="13"/>
      <c r="S40" s="13"/>
      <c r="T40" s="13"/>
      <c r="U40" s="13"/>
      <c r="V40" s="13"/>
      <c r="AE40" s="24"/>
      <c r="AF40" s="24"/>
      <c r="AG40" s="24"/>
      <c r="AH40" s="24"/>
      <c r="AI40" s="24"/>
    </row>
    <row r="41" spans="1:35" ht="18" customHeight="1">
      <c r="A41" s="31" t="s">
        <v>70</v>
      </c>
      <c r="B41" s="33">
        <v>1098666</v>
      </c>
      <c r="C41" s="30">
        <v>1243005</v>
      </c>
      <c r="D41" s="30">
        <v>1582397</v>
      </c>
      <c r="E41" s="30">
        <v>1455612</v>
      </c>
      <c r="F41" s="30">
        <v>1239700</v>
      </c>
      <c r="G41" s="30">
        <v>1123127</v>
      </c>
      <c r="H41" s="33">
        <v>1172760.636334308</v>
      </c>
      <c r="I41" s="30">
        <v>927321.28102954512</v>
      </c>
      <c r="J41" s="32">
        <v>734859.40516408184</v>
      </c>
      <c r="M41" s="13"/>
      <c r="N41" s="13"/>
      <c r="O41" s="13"/>
      <c r="P41" s="13"/>
      <c r="Q41" s="13"/>
      <c r="S41" s="13"/>
      <c r="T41" s="13"/>
      <c r="U41" s="13"/>
      <c r="V41" s="13"/>
      <c r="AE41" s="24"/>
      <c r="AF41" s="24"/>
      <c r="AG41" s="24"/>
      <c r="AH41" s="24"/>
      <c r="AI41" s="24"/>
    </row>
    <row r="42" spans="1:35" s="12" customFormat="1" ht="18" customHeight="1">
      <c r="A42" s="37" t="s">
        <v>69</v>
      </c>
      <c r="B42" s="36">
        <v>6270536</v>
      </c>
      <c r="C42" s="35">
        <v>6567892</v>
      </c>
      <c r="D42" s="35">
        <v>6807557</v>
      </c>
      <c r="E42" s="35">
        <v>7099084</v>
      </c>
      <c r="F42" s="35">
        <v>7307036</v>
      </c>
      <c r="G42" s="35">
        <v>7166506</v>
      </c>
      <c r="H42" s="36">
        <v>7410704.9406988565</v>
      </c>
      <c r="I42" s="35">
        <v>7218205.292239449</v>
      </c>
      <c r="J42" s="34">
        <v>7200437.860296946</v>
      </c>
      <c r="M42" s="13"/>
      <c r="N42" s="13"/>
      <c r="O42" s="13"/>
      <c r="P42" s="13"/>
      <c r="Q42" s="13"/>
      <c r="S42" s="13"/>
      <c r="T42" s="13"/>
      <c r="U42" s="13"/>
      <c r="V42" s="13"/>
      <c r="AE42" s="24"/>
      <c r="AF42" s="24"/>
      <c r="AG42" s="24"/>
      <c r="AH42" s="24"/>
      <c r="AI42" s="24"/>
    </row>
    <row r="43" spans="1:35" ht="18" customHeight="1">
      <c r="A43" s="31" t="s">
        <v>68</v>
      </c>
      <c r="B43" s="33">
        <v>1417861</v>
      </c>
      <c r="C43" s="30">
        <v>1453289</v>
      </c>
      <c r="D43" s="30">
        <v>1509059</v>
      </c>
      <c r="E43" s="30">
        <v>1579590</v>
      </c>
      <c r="F43" s="30">
        <v>1636752</v>
      </c>
      <c r="G43" s="30">
        <v>1650889</v>
      </c>
      <c r="H43" s="33">
        <v>1675083.0372586097</v>
      </c>
      <c r="I43" s="30">
        <v>1675533.5840220277</v>
      </c>
      <c r="J43" s="32">
        <v>1677927.9898230182</v>
      </c>
      <c r="M43" s="13"/>
      <c r="N43" s="13"/>
      <c r="O43" s="13"/>
      <c r="P43" s="13"/>
      <c r="Q43" s="13"/>
      <c r="S43" s="13"/>
      <c r="T43" s="13"/>
      <c r="U43" s="13"/>
      <c r="V43" s="13"/>
      <c r="AE43" s="24"/>
      <c r="AF43" s="24"/>
      <c r="AG43" s="24"/>
      <c r="AH43" s="24"/>
      <c r="AI43" s="24"/>
    </row>
    <row r="44" spans="1:35" ht="18" customHeight="1">
      <c r="A44" s="31" t="s">
        <v>67</v>
      </c>
      <c r="B44" s="33">
        <v>1228777</v>
      </c>
      <c r="C44" s="30">
        <v>1299605</v>
      </c>
      <c r="D44" s="30">
        <v>1342326</v>
      </c>
      <c r="E44" s="30">
        <v>1370263</v>
      </c>
      <c r="F44" s="30">
        <v>1398230</v>
      </c>
      <c r="G44" s="30">
        <v>1313312</v>
      </c>
      <c r="H44" s="33">
        <v>1325232.5741786906</v>
      </c>
      <c r="I44" s="30">
        <v>1364679.4677084491</v>
      </c>
      <c r="J44" s="32">
        <v>1418410.0182059687</v>
      </c>
      <c r="M44" s="13"/>
      <c r="N44" s="13"/>
      <c r="O44" s="13"/>
      <c r="P44" s="13"/>
      <c r="Q44" s="13"/>
      <c r="S44" s="13"/>
      <c r="T44" s="13"/>
      <c r="U44" s="13"/>
      <c r="V44" s="13"/>
      <c r="AE44" s="24"/>
      <c r="AF44" s="24"/>
      <c r="AG44" s="24"/>
      <c r="AH44" s="24"/>
      <c r="AI44" s="24"/>
    </row>
    <row r="45" spans="1:35" ht="18" customHeight="1">
      <c r="A45" s="31" t="s">
        <v>66</v>
      </c>
      <c r="B45" s="33">
        <v>15392</v>
      </c>
      <c r="C45" s="30">
        <v>15957</v>
      </c>
      <c r="D45" s="30">
        <v>16385</v>
      </c>
      <c r="E45" s="30">
        <v>16495</v>
      </c>
      <c r="F45" s="30">
        <v>17099</v>
      </c>
      <c r="G45" s="30">
        <v>17620</v>
      </c>
      <c r="H45" s="33">
        <v>18886.279591689403</v>
      </c>
      <c r="I45" s="30">
        <v>19779.568839162886</v>
      </c>
      <c r="J45" s="32">
        <v>20349.395345333643</v>
      </c>
      <c r="M45" s="13"/>
      <c r="N45" s="13"/>
      <c r="O45" s="13"/>
      <c r="P45" s="13"/>
      <c r="Q45" s="13"/>
      <c r="S45" s="13"/>
      <c r="T45" s="13"/>
      <c r="U45" s="13"/>
      <c r="V45" s="13"/>
      <c r="AE45" s="24"/>
      <c r="AF45" s="24"/>
      <c r="AG45" s="24"/>
      <c r="AH45" s="24"/>
      <c r="AI45" s="24"/>
    </row>
    <row r="46" spans="1:35" ht="18" customHeight="1">
      <c r="A46" s="31" t="s">
        <v>65</v>
      </c>
      <c r="B46" s="33">
        <v>200624</v>
      </c>
      <c r="C46" s="30">
        <v>213001</v>
      </c>
      <c r="D46" s="30">
        <v>219701</v>
      </c>
      <c r="E46" s="30">
        <v>230929</v>
      </c>
      <c r="F46" s="30">
        <v>216976</v>
      </c>
      <c r="G46" s="30">
        <v>128556</v>
      </c>
      <c r="H46" s="33">
        <v>130742.95954368899</v>
      </c>
      <c r="I46" s="30">
        <v>166029.69953041428</v>
      </c>
      <c r="J46" s="32">
        <v>209140.45438839385</v>
      </c>
      <c r="M46" s="13"/>
      <c r="N46" s="13"/>
      <c r="O46" s="13"/>
      <c r="P46" s="13"/>
      <c r="Q46" s="13"/>
      <c r="S46" s="13"/>
      <c r="T46" s="13"/>
      <c r="U46" s="13"/>
      <c r="V46" s="13"/>
      <c r="AE46" s="24"/>
      <c r="AF46" s="24"/>
      <c r="AG46" s="24"/>
      <c r="AH46" s="24"/>
      <c r="AI46" s="24"/>
    </row>
    <row r="47" spans="1:35" ht="18" customHeight="1">
      <c r="A47" s="31" t="s">
        <v>64</v>
      </c>
      <c r="B47" s="33">
        <v>42535</v>
      </c>
      <c r="C47" s="30">
        <v>45736</v>
      </c>
      <c r="D47" s="30">
        <v>45416</v>
      </c>
      <c r="E47" s="30">
        <v>40839</v>
      </c>
      <c r="F47" s="30">
        <v>42752</v>
      </c>
      <c r="G47" s="30">
        <v>43841</v>
      </c>
      <c r="H47" s="33">
        <v>42160.916315567942</v>
      </c>
      <c r="I47" s="30">
        <v>37349.527064861766</v>
      </c>
      <c r="J47" s="32">
        <v>36551.102662676007</v>
      </c>
      <c r="M47" s="13"/>
      <c r="N47" s="13"/>
      <c r="O47" s="13"/>
      <c r="P47" s="13"/>
      <c r="Q47" s="13"/>
      <c r="S47" s="13"/>
      <c r="T47" s="13"/>
      <c r="U47" s="13"/>
      <c r="V47" s="13"/>
      <c r="AE47" s="24"/>
      <c r="AF47" s="24"/>
      <c r="AG47" s="24"/>
      <c r="AH47" s="24"/>
      <c r="AI47" s="24"/>
    </row>
    <row r="48" spans="1:35" ht="18" customHeight="1">
      <c r="A48" s="31" t="s">
        <v>63</v>
      </c>
      <c r="B48" s="33">
        <v>65274</v>
      </c>
      <c r="C48" s="30">
        <v>70727</v>
      </c>
      <c r="D48" s="30">
        <v>79288</v>
      </c>
      <c r="E48" s="30">
        <v>87840</v>
      </c>
      <c r="F48" s="30">
        <v>103325</v>
      </c>
      <c r="G48" s="30">
        <v>118845</v>
      </c>
      <c r="H48" s="33">
        <v>131951.99512528908</v>
      </c>
      <c r="I48" s="30">
        <v>140523.54217307855</v>
      </c>
      <c r="J48" s="32">
        <v>137402.70770005332</v>
      </c>
      <c r="M48" s="13"/>
      <c r="N48" s="13"/>
      <c r="O48" s="13"/>
      <c r="P48" s="13"/>
      <c r="Q48" s="13"/>
      <c r="S48" s="13"/>
      <c r="T48" s="13"/>
      <c r="U48" s="13"/>
      <c r="V48" s="13"/>
      <c r="AE48" s="24"/>
      <c r="AF48" s="24"/>
      <c r="AG48" s="24"/>
      <c r="AH48" s="24"/>
      <c r="AI48" s="24"/>
    </row>
    <row r="49" spans="1:35" ht="18" customHeight="1">
      <c r="A49" s="29" t="s">
        <v>62</v>
      </c>
      <c r="B49" s="22">
        <v>113552</v>
      </c>
      <c r="C49" s="21">
        <v>124840</v>
      </c>
      <c r="D49" s="21">
        <v>143360</v>
      </c>
      <c r="E49" s="21">
        <v>158565</v>
      </c>
      <c r="F49" s="21">
        <v>175634</v>
      </c>
      <c r="G49" s="21">
        <v>194893</v>
      </c>
      <c r="H49" s="22">
        <v>243970.50913288468</v>
      </c>
      <c r="I49" s="21">
        <v>238454.81063810666</v>
      </c>
      <c r="J49" s="20">
        <v>187340.79867308869</v>
      </c>
      <c r="M49" s="13"/>
      <c r="N49" s="13"/>
      <c r="O49" s="13"/>
      <c r="P49" s="13"/>
      <c r="Q49" s="13"/>
      <c r="S49" s="13"/>
      <c r="T49" s="13"/>
      <c r="U49" s="13"/>
      <c r="V49" s="13"/>
      <c r="AE49" s="24"/>
      <c r="AF49" s="24"/>
      <c r="AG49" s="24"/>
      <c r="AH49" s="24"/>
      <c r="AI49" s="24"/>
    </row>
    <row r="50" spans="1:35" ht="18" customHeight="1">
      <c r="A50" s="31" t="s">
        <v>61</v>
      </c>
      <c r="B50" s="22">
        <v>370616</v>
      </c>
      <c r="C50" s="30">
        <v>405268</v>
      </c>
      <c r="D50" s="30">
        <v>439437</v>
      </c>
      <c r="E50" s="30">
        <v>511418</v>
      </c>
      <c r="F50" s="30">
        <v>510367</v>
      </c>
      <c r="G50" s="30">
        <v>557357</v>
      </c>
      <c r="H50" s="22">
        <v>596105.54216712294</v>
      </c>
      <c r="I50" s="21">
        <v>529907.06253769982</v>
      </c>
      <c r="J50" s="20">
        <v>477047.4915510937</v>
      </c>
      <c r="M50" s="13"/>
      <c r="N50" s="13"/>
      <c r="O50" s="13"/>
      <c r="P50" s="13"/>
      <c r="Q50" s="13"/>
      <c r="S50" s="13"/>
      <c r="T50" s="13"/>
      <c r="U50" s="13"/>
      <c r="V50" s="13"/>
      <c r="AE50" s="24"/>
      <c r="AF50" s="24"/>
      <c r="AG50" s="24"/>
      <c r="AH50" s="24"/>
      <c r="AI50" s="24"/>
    </row>
    <row r="51" spans="1:35" ht="18" customHeight="1">
      <c r="A51" s="29" t="s">
        <v>60</v>
      </c>
      <c r="B51" s="22">
        <v>80879</v>
      </c>
      <c r="C51" s="21">
        <v>91882</v>
      </c>
      <c r="D51" s="21">
        <v>95004</v>
      </c>
      <c r="E51" s="21">
        <v>111838</v>
      </c>
      <c r="F51" s="21">
        <v>120550</v>
      </c>
      <c r="G51" s="21">
        <v>117595</v>
      </c>
      <c r="H51" s="22">
        <v>148658.14989998881</v>
      </c>
      <c r="I51" s="21">
        <v>78727.743657534505</v>
      </c>
      <c r="J51" s="20">
        <v>99191.744497807638</v>
      </c>
      <c r="M51" s="13"/>
      <c r="N51" s="13"/>
      <c r="O51" s="13"/>
      <c r="P51" s="13"/>
      <c r="Q51" s="13"/>
      <c r="S51" s="13"/>
      <c r="T51" s="13"/>
      <c r="U51" s="13"/>
      <c r="V51" s="13"/>
      <c r="AE51" s="24"/>
      <c r="AF51" s="24"/>
      <c r="AG51" s="24"/>
      <c r="AH51" s="24"/>
      <c r="AI51" s="24"/>
    </row>
    <row r="52" spans="1:35" ht="18" customHeight="1">
      <c r="A52" s="29" t="s">
        <v>59</v>
      </c>
      <c r="B52" s="22">
        <v>466486</v>
      </c>
      <c r="C52" s="21">
        <v>512192</v>
      </c>
      <c r="D52" s="21">
        <v>549511</v>
      </c>
      <c r="E52" s="21">
        <v>580367</v>
      </c>
      <c r="F52" s="21">
        <v>610231</v>
      </c>
      <c r="G52" s="21">
        <v>604259</v>
      </c>
      <c r="H52" s="22">
        <v>630570.46558975941</v>
      </c>
      <c r="I52" s="21">
        <v>554455.81239785184</v>
      </c>
      <c r="J52" s="20">
        <v>521465.4535751291</v>
      </c>
      <c r="M52" s="13"/>
      <c r="N52" s="13"/>
      <c r="O52" s="13"/>
      <c r="P52" s="13"/>
      <c r="Q52" s="13"/>
      <c r="S52" s="13"/>
      <c r="T52" s="13"/>
      <c r="U52" s="13"/>
      <c r="V52" s="13"/>
      <c r="AE52" s="24"/>
      <c r="AF52" s="24"/>
      <c r="AG52" s="24"/>
      <c r="AH52" s="24"/>
      <c r="AI52" s="24"/>
    </row>
    <row r="53" spans="1:35" ht="18" customHeight="1">
      <c r="A53" s="29" t="s">
        <v>58</v>
      </c>
      <c r="B53" s="22">
        <v>261583</v>
      </c>
      <c r="C53" s="21">
        <v>266733</v>
      </c>
      <c r="D53" s="21">
        <v>271832</v>
      </c>
      <c r="E53" s="21">
        <v>282095</v>
      </c>
      <c r="F53" s="21">
        <v>297462</v>
      </c>
      <c r="G53" s="21">
        <v>287781</v>
      </c>
      <c r="H53" s="22">
        <v>301889.59298605495</v>
      </c>
      <c r="I53" s="21">
        <v>248467.7278150979</v>
      </c>
      <c r="J53" s="20">
        <v>254359.71005767287</v>
      </c>
      <c r="M53" s="13"/>
      <c r="N53" s="13"/>
      <c r="O53" s="13"/>
      <c r="P53" s="13"/>
      <c r="Q53" s="13"/>
      <c r="S53" s="13"/>
      <c r="T53" s="13"/>
      <c r="U53" s="13"/>
      <c r="V53" s="13"/>
      <c r="AE53" s="24"/>
      <c r="AF53" s="24"/>
      <c r="AG53" s="24"/>
      <c r="AH53" s="24"/>
      <c r="AI53" s="24"/>
    </row>
    <row r="54" spans="1:35" ht="18" customHeight="1">
      <c r="A54" s="29" t="s">
        <v>57</v>
      </c>
      <c r="B54" s="22">
        <v>594840</v>
      </c>
      <c r="C54" s="21">
        <v>616412</v>
      </c>
      <c r="D54" s="21">
        <v>589829</v>
      </c>
      <c r="E54" s="21">
        <v>600932</v>
      </c>
      <c r="F54" s="21">
        <v>605938</v>
      </c>
      <c r="G54" s="21">
        <v>616176</v>
      </c>
      <c r="H54" s="22">
        <v>621834.34285295452</v>
      </c>
      <c r="I54" s="21">
        <v>629031.16708742746</v>
      </c>
      <c r="J54" s="20">
        <v>618542.05283091194</v>
      </c>
      <c r="M54" s="13"/>
      <c r="N54" s="13"/>
      <c r="O54" s="13"/>
      <c r="P54" s="13"/>
      <c r="Q54" s="13"/>
      <c r="S54" s="13"/>
      <c r="T54" s="13"/>
      <c r="U54" s="13"/>
      <c r="V54" s="13"/>
      <c r="AE54" s="24"/>
      <c r="AF54" s="24"/>
      <c r="AG54" s="24"/>
      <c r="AH54" s="24"/>
      <c r="AI54" s="24"/>
    </row>
    <row r="55" spans="1:35" ht="18" customHeight="1">
      <c r="A55" s="29" t="s">
        <v>56</v>
      </c>
      <c r="B55" s="22">
        <v>240037</v>
      </c>
      <c r="C55" s="21">
        <v>256481</v>
      </c>
      <c r="D55" s="21">
        <v>269953</v>
      </c>
      <c r="E55" s="21">
        <v>267448</v>
      </c>
      <c r="F55" s="21">
        <v>283605</v>
      </c>
      <c r="G55" s="21">
        <v>284751</v>
      </c>
      <c r="H55" s="22">
        <v>290475.22468705045</v>
      </c>
      <c r="I55" s="21">
        <v>302434.57648956042</v>
      </c>
      <c r="J55" s="20">
        <v>307739.76935866778</v>
      </c>
      <c r="M55" s="13"/>
      <c r="N55" s="13"/>
      <c r="O55" s="13"/>
      <c r="P55" s="13"/>
      <c r="Q55" s="13"/>
      <c r="S55" s="13"/>
      <c r="T55" s="13"/>
      <c r="U55" s="13"/>
      <c r="V55" s="13"/>
      <c r="AE55" s="24"/>
      <c r="AF55" s="24"/>
      <c r="AG55" s="24"/>
      <c r="AH55" s="24"/>
      <c r="AI55" s="24"/>
    </row>
    <row r="56" spans="1:35" ht="18" customHeight="1">
      <c r="A56" s="29" t="s">
        <v>55</v>
      </c>
      <c r="B56" s="22">
        <v>201179</v>
      </c>
      <c r="C56" s="21">
        <v>207484</v>
      </c>
      <c r="D56" s="21">
        <v>219153</v>
      </c>
      <c r="E56" s="21">
        <v>228368</v>
      </c>
      <c r="F56" s="21">
        <v>235136</v>
      </c>
      <c r="G56" s="21">
        <v>246735</v>
      </c>
      <c r="H56" s="22">
        <v>260481.84740499686</v>
      </c>
      <c r="I56" s="21">
        <v>237677.13912719541</v>
      </c>
      <c r="J56" s="20">
        <v>236092.00751874538</v>
      </c>
      <c r="M56" s="13"/>
      <c r="N56" s="13"/>
      <c r="O56" s="13"/>
      <c r="P56" s="13"/>
      <c r="Q56" s="13"/>
      <c r="S56" s="13"/>
      <c r="T56" s="13"/>
      <c r="U56" s="13"/>
      <c r="V56" s="13"/>
      <c r="AE56" s="24"/>
      <c r="AF56" s="24"/>
      <c r="AG56" s="24"/>
      <c r="AH56" s="24"/>
      <c r="AI56" s="24"/>
    </row>
    <row r="57" spans="1:35" ht="18" customHeight="1">
      <c r="A57" s="29" t="s">
        <v>54</v>
      </c>
      <c r="B57" s="22">
        <v>970902</v>
      </c>
      <c r="C57" s="21">
        <v>988285</v>
      </c>
      <c r="D57" s="21">
        <v>1017303</v>
      </c>
      <c r="E57" s="21">
        <v>1032097</v>
      </c>
      <c r="F57" s="21">
        <v>1052980</v>
      </c>
      <c r="G57" s="21">
        <v>983900</v>
      </c>
      <c r="H57" s="22">
        <v>992661.50396450912</v>
      </c>
      <c r="I57" s="21">
        <v>995153.86315097939</v>
      </c>
      <c r="J57" s="20">
        <v>998877.16410838603</v>
      </c>
      <c r="M57" s="13"/>
      <c r="N57" s="13"/>
      <c r="O57" s="13"/>
      <c r="P57" s="13"/>
      <c r="Q57" s="13"/>
      <c r="S57" s="13"/>
      <c r="T57" s="13"/>
      <c r="U57" s="13"/>
      <c r="V57" s="13"/>
      <c r="AE57" s="24"/>
      <c r="AF57" s="24"/>
      <c r="AG57" s="24"/>
      <c r="AH57" s="24"/>
      <c r="AI57" s="24"/>
    </row>
    <row r="58" spans="1:35" s="12" customFormat="1" ht="18" customHeight="1">
      <c r="A58" s="28" t="s">
        <v>53</v>
      </c>
      <c r="B58" s="27">
        <v>10637346</v>
      </c>
      <c r="C58" s="26">
        <v>11144098</v>
      </c>
      <c r="D58" s="26">
        <v>11842927</v>
      </c>
      <c r="E58" s="26">
        <v>12145842</v>
      </c>
      <c r="F58" s="26">
        <v>12190346</v>
      </c>
      <c r="G58" s="26">
        <v>11832118</v>
      </c>
      <c r="H58" s="27">
        <v>12299148.715983396</v>
      </c>
      <c r="I58" s="26">
        <v>11437625.858356766</v>
      </c>
      <c r="J58" s="25">
        <v>11137781.585163778</v>
      </c>
      <c r="M58" s="13"/>
      <c r="N58" s="13"/>
      <c r="O58" s="13"/>
      <c r="P58" s="13"/>
      <c r="Q58" s="13"/>
      <c r="S58" s="13"/>
      <c r="T58" s="13"/>
      <c r="U58" s="13"/>
      <c r="V58" s="13"/>
      <c r="AE58" s="24"/>
      <c r="AF58" s="24"/>
      <c r="AG58" s="24"/>
      <c r="AH58" s="24"/>
      <c r="AI58" s="24"/>
    </row>
    <row r="59" spans="1:35" ht="18" customHeight="1">
      <c r="A59" s="23" t="s">
        <v>52</v>
      </c>
      <c r="B59" s="22">
        <v>929642</v>
      </c>
      <c r="C59" s="21">
        <v>1007442</v>
      </c>
      <c r="D59" s="21">
        <v>1093685</v>
      </c>
      <c r="E59" s="21">
        <v>1089616</v>
      </c>
      <c r="F59" s="21">
        <v>1015931</v>
      </c>
      <c r="G59" s="21">
        <v>763432</v>
      </c>
      <c r="H59" s="22">
        <v>826356.19699999993</v>
      </c>
      <c r="I59" s="21">
        <v>723575.61</v>
      </c>
      <c r="J59" s="20">
        <v>743954.1889999999</v>
      </c>
      <c r="M59" s="13"/>
      <c r="N59" s="13"/>
      <c r="O59" s="13"/>
      <c r="P59" s="13"/>
      <c r="Q59" s="13"/>
      <c r="S59" s="13"/>
      <c r="T59" s="13"/>
      <c r="U59" s="13"/>
      <c r="V59" s="13"/>
      <c r="AE59" s="24"/>
      <c r="AF59" s="24"/>
      <c r="AG59" s="24"/>
      <c r="AH59" s="24"/>
      <c r="AI59" s="24"/>
    </row>
    <row r="60" spans="1:35" s="12" customFormat="1" ht="18" customHeight="1">
      <c r="A60" s="28" t="s">
        <v>51</v>
      </c>
      <c r="B60" s="27">
        <v>11566987</v>
      </c>
      <c r="C60" s="26">
        <v>12151540</v>
      </c>
      <c r="D60" s="26">
        <v>12936612</v>
      </c>
      <c r="E60" s="26">
        <v>13235458</v>
      </c>
      <c r="F60" s="26">
        <v>13206276</v>
      </c>
      <c r="G60" s="26">
        <v>12595550</v>
      </c>
      <c r="H60" s="27">
        <v>13125504.912983395</v>
      </c>
      <c r="I60" s="26">
        <v>12161201.468356768</v>
      </c>
      <c r="J60" s="25">
        <v>11881735.774163777</v>
      </c>
      <c r="M60" s="13"/>
      <c r="N60" s="13"/>
      <c r="O60" s="13"/>
      <c r="P60" s="13"/>
      <c r="Q60" s="13"/>
      <c r="S60" s="13"/>
      <c r="T60" s="13"/>
      <c r="U60" s="13"/>
      <c r="V60" s="13"/>
      <c r="AE60" s="24"/>
      <c r="AF60" s="24"/>
      <c r="AG60" s="24"/>
      <c r="AH60" s="24"/>
      <c r="AI60" s="24"/>
    </row>
    <row r="61" spans="1:35" ht="18" customHeight="1">
      <c r="A61" s="23" t="s">
        <v>117</v>
      </c>
      <c r="B61" s="22">
        <v>-274740</v>
      </c>
      <c r="C61" s="22">
        <v>-307480</v>
      </c>
      <c r="D61" s="22">
        <v>-315139</v>
      </c>
      <c r="E61" s="22">
        <v>-340683</v>
      </c>
      <c r="F61" s="22">
        <v>-372819</v>
      </c>
      <c r="G61" s="22">
        <v>-336620</v>
      </c>
      <c r="H61" s="22">
        <f>H62-H60</f>
        <v>-294090.91298339516</v>
      </c>
      <c r="I61" s="21">
        <f>I62-I60</f>
        <v>-307298.46835676767</v>
      </c>
      <c r="J61" s="20">
        <f>J62-J60</f>
        <v>-380013.77416377701</v>
      </c>
      <c r="K61" s="19"/>
      <c r="L61" s="18"/>
      <c r="M61" s="13"/>
      <c r="N61" s="13"/>
      <c r="O61" s="13"/>
      <c r="P61" s="13"/>
      <c r="Q61" s="13"/>
      <c r="S61" s="13"/>
      <c r="T61" s="13"/>
      <c r="U61" s="13"/>
      <c r="V61" s="13"/>
    </row>
    <row r="62" spans="1:35" s="12" customFormat="1" ht="18" customHeight="1" thickBot="1">
      <c r="A62" s="17" t="s">
        <v>49</v>
      </c>
      <c r="B62" s="16">
        <v>11292247</v>
      </c>
      <c r="C62" s="16">
        <v>11844060</v>
      </c>
      <c r="D62" s="16">
        <v>12621473</v>
      </c>
      <c r="E62" s="16">
        <v>12894775</v>
      </c>
      <c r="F62" s="16">
        <v>12833457</v>
      </c>
      <c r="G62" s="16">
        <v>12258930</v>
      </c>
      <c r="H62" s="16">
        <v>12831414</v>
      </c>
      <c r="I62" s="15">
        <v>11853903</v>
      </c>
      <c r="J62" s="14">
        <v>11501722</v>
      </c>
      <c r="M62" s="13"/>
      <c r="N62" s="13"/>
      <c r="O62" s="13"/>
      <c r="P62" s="13"/>
      <c r="Q62" s="13"/>
      <c r="S62" s="13">
        <v>14962332.551327178</v>
      </c>
      <c r="T62" s="13">
        <v>15469582</v>
      </c>
      <c r="U62" s="13">
        <v>15248473</v>
      </c>
      <c r="V62" s="13">
        <v>17204651</v>
      </c>
    </row>
    <row r="63" spans="1:35" ht="18" customHeight="1">
      <c r="A63" s="4" t="s">
        <v>48</v>
      </c>
      <c r="B63" s="10"/>
      <c r="C63" s="10"/>
      <c r="D63" s="10"/>
      <c r="E63" s="10"/>
      <c r="F63" s="10"/>
      <c r="G63" s="10"/>
      <c r="H63" s="10"/>
      <c r="I63" s="10"/>
      <c r="J63" s="9" t="s">
        <v>47</v>
      </c>
    </row>
    <row r="64" spans="1:35" ht="18" customHeight="1">
      <c r="A64" s="4" t="s">
        <v>46</v>
      </c>
      <c r="B64" s="5"/>
      <c r="C64" s="5"/>
      <c r="D64" s="5"/>
      <c r="E64" s="5"/>
      <c r="F64" s="5"/>
      <c r="G64" s="5"/>
      <c r="H64" s="5"/>
      <c r="I64" s="5"/>
      <c r="J64" s="5"/>
    </row>
    <row r="65" spans="1:10" ht="18" customHeight="1">
      <c r="A65" s="4" t="s">
        <v>45</v>
      </c>
      <c r="B65" s="5"/>
      <c r="C65" s="5"/>
      <c r="D65" s="5"/>
      <c r="E65" s="5"/>
      <c r="F65" s="5"/>
      <c r="G65" s="5"/>
      <c r="H65" s="5"/>
      <c r="I65" s="5"/>
      <c r="J65" s="5"/>
    </row>
    <row r="66" spans="1:10">
      <c r="B66" s="8"/>
      <c r="C66" s="8"/>
      <c r="D66" s="8"/>
      <c r="E66" s="8"/>
      <c r="F66" s="8"/>
      <c r="G66" s="8"/>
      <c r="H66" s="8"/>
      <c r="I66" s="8"/>
      <c r="J66" s="8"/>
    </row>
    <row r="67" spans="1:10">
      <c r="B67" s="5"/>
      <c r="C67" s="5"/>
      <c r="D67" s="5"/>
      <c r="E67" s="5"/>
      <c r="F67" s="5"/>
      <c r="G67" s="5"/>
      <c r="H67" s="5"/>
      <c r="I67" s="5"/>
      <c r="J67" s="5"/>
    </row>
    <row r="68" spans="1:10">
      <c r="B68" s="5"/>
      <c r="C68" s="5"/>
      <c r="D68" s="5"/>
      <c r="E68" s="5"/>
      <c r="F68" s="5"/>
      <c r="G68" s="5"/>
      <c r="H68" s="13"/>
      <c r="I68" s="13"/>
      <c r="J68" s="13"/>
    </row>
    <row r="69" spans="1:10">
      <c r="B69" s="5"/>
      <c r="C69" s="5"/>
      <c r="D69" s="5"/>
      <c r="E69" s="5"/>
      <c r="F69" s="5"/>
      <c r="G69" s="5"/>
      <c r="H69" s="5"/>
      <c r="I69" s="5"/>
      <c r="J69" s="5"/>
    </row>
    <row r="70" spans="1:10">
      <c r="B70" s="5"/>
      <c r="C70" s="5"/>
      <c r="D70" s="5"/>
      <c r="E70" s="5"/>
      <c r="F70" s="5"/>
      <c r="G70" s="5"/>
      <c r="H70" s="49"/>
      <c r="I70" s="49"/>
      <c r="J70" s="49"/>
    </row>
    <row r="71" spans="1:10">
      <c r="B71" s="6"/>
      <c r="C71" s="6"/>
      <c r="D71" s="6"/>
      <c r="E71" s="6"/>
      <c r="F71" s="6"/>
      <c r="G71" s="6"/>
      <c r="H71" s="50"/>
      <c r="I71" s="50"/>
      <c r="J71" s="50"/>
    </row>
    <row r="72" spans="1:10">
      <c r="B72" s="5"/>
      <c r="C72" s="5"/>
      <c r="D72" s="5"/>
      <c r="E72" s="5"/>
      <c r="F72" s="5"/>
      <c r="G72" s="5"/>
      <c r="H72" s="5"/>
      <c r="I72" s="5"/>
      <c r="J72" s="5"/>
    </row>
    <row r="73" spans="1:10">
      <c r="B73" s="5"/>
      <c r="C73" s="5"/>
      <c r="D73" s="5"/>
      <c r="E73" s="5"/>
      <c r="F73" s="5"/>
      <c r="G73" s="5"/>
      <c r="H73" s="5"/>
      <c r="I73" s="5"/>
      <c r="J73" s="5"/>
    </row>
    <row r="74" spans="1:10">
      <c r="B74" s="5"/>
      <c r="C74" s="5"/>
      <c r="D74" s="5"/>
      <c r="E74" s="5"/>
      <c r="F74" s="5"/>
      <c r="G74" s="5"/>
    </row>
  </sheetData>
  <mergeCells count="1">
    <mergeCell ref="A3:J3"/>
  </mergeCells>
  <hyperlinks>
    <hyperlink ref="J2" location="පටුන!A1" display="පටුන වෙත"/>
  </hyperlinks>
  <pageMargins left="0.59027777777777801" right="0.196527777777778" top="0.39374999999999999" bottom="0.39305555555555599" header="0.51180555555555596" footer="0.196527777777778"/>
  <pageSetup paperSize="9" scale="49" firstPageNumber="0" orientation="portrait" r:id="rId1"/>
  <headerFooter alignWithMargins="0">
    <oddHeader>&amp;L&amp;"Calibri"&amp;10&amp;K000000 [Limited Sharing]&amp;1#_x000D_</oddHeader>
    <oddFooter>&amp;L&amp;"Century Gothic,Italic"&amp;8NA &amp;D &amp;T</oddFooter>
  </headerFooter>
  <rowBreaks count="1" manualBreakCount="1">
    <brk id="65"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zoomScaleNormal="100" zoomScaleSheetLayoutView="100" workbookViewId="0">
      <selection activeCell="J2" sqref="J2"/>
    </sheetView>
  </sheetViews>
  <sheetFormatPr defaultRowHeight="13.5"/>
  <cols>
    <col min="1" max="1" width="78" style="56" bestFit="1" customWidth="1"/>
    <col min="2" max="10" width="11.125" style="56" customWidth="1"/>
    <col min="11" max="11" width="9" style="56" bestFit="1" customWidth="1"/>
    <col min="12" max="16384" width="9" style="56"/>
  </cols>
  <sheetData>
    <row r="1" spans="1:10" s="45" customFormat="1" ht="15.75">
      <c r="A1" s="51" t="s">
        <v>114</v>
      </c>
      <c r="H1" s="46"/>
      <c r="I1" s="46"/>
      <c r="J1" s="46" t="s">
        <v>118</v>
      </c>
    </row>
    <row r="2" spans="1:10" s="45" customFormat="1" ht="15.75">
      <c r="J2" s="1981" t="s">
        <v>1482</v>
      </c>
    </row>
    <row r="3" spans="1:10" s="45" customFormat="1" ht="24.75" customHeight="1">
      <c r="A3" s="1990" t="s">
        <v>119</v>
      </c>
      <c r="B3" s="1990"/>
      <c r="C3" s="1990"/>
      <c r="D3" s="1990"/>
      <c r="E3" s="1990"/>
      <c r="F3" s="1990"/>
      <c r="G3" s="1990"/>
      <c r="H3" s="1990"/>
      <c r="I3" s="1990"/>
      <c r="J3" s="1990"/>
    </row>
    <row r="4" spans="1:10" s="4" customFormat="1" ht="14.25" thickBot="1">
      <c r="H4" s="44"/>
      <c r="I4" s="44"/>
      <c r="J4" s="44" t="s">
        <v>111</v>
      </c>
    </row>
    <row r="5" spans="1:10" s="4" customFormat="1" ht="18" customHeight="1" thickBot="1">
      <c r="A5" s="43" t="s">
        <v>110</v>
      </c>
      <c r="B5" s="42">
        <v>2015</v>
      </c>
      <c r="C5" s="52">
        <v>2016</v>
      </c>
      <c r="D5" s="52">
        <v>2017</v>
      </c>
      <c r="E5" s="52">
        <v>2018</v>
      </c>
      <c r="F5" s="52">
        <v>2019</v>
      </c>
      <c r="G5" s="41" t="s">
        <v>109</v>
      </c>
      <c r="H5" s="41" t="s">
        <v>108</v>
      </c>
      <c r="I5" s="41" t="s">
        <v>107</v>
      </c>
      <c r="J5" s="40" t="s">
        <v>106</v>
      </c>
    </row>
    <row r="6" spans="1:10" ht="18" customHeight="1">
      <c r="A6" s="37" t="s">
        <v>105</v>
      </c>
      <c r="B6" s="53"/>
      <c r="C6" s="54"/>
      <c r="D6" s="54"/>
      <c r="E6" s="54"/>
      <c r="F6" s="54"/>
      <c r="G6" s="54"/>
      <c r="H6" s="54"/>
      <c r="I6" s="54"/>
      <c r="J6" s="55"/>
    </row>
    <row r="7" spans="1:10" ht="18" customHeight="1">
      <c r="A7" s="31" t="s">
        <v>120</v>
      </c>
      <c r="B7" s="57">
        <v>158472</v>
      </c>
      <c r="C7" s="57">
        <v>165169</v>
      </c>
      <c r="D7" s="57">
        <v>194945</v>
      </c>
      <c r="E7" s="57">
        <v>211841</v>
      </c>
      <c r="F7" s="57">
        <v>212746</v>
      </c>
      <c r="G7" s="57">
        <v>230855</v>
      </c>
      <c r="H7" s="57">
        <v>289853</v>
      </c>
      <c r="I7" s="57">
        <v>413503</v>
      </c>
      <c r="J7" s="58">
        <v>521859</v>
      </c>
    </row>
    <row r="8" spans="1:10" ht="18" customHeight="1">
      <c r="A8" s="31" t="s">
        <v>121</v>
      </c>
      <c r="B8" s="57">
        <v>0</v>
      </c>
      <c r="C8" s="57">
        <v>0</v>
      </c>
      <c r="D8" s="57">
        <v>0</v>
      </c>
      <c r="E8" s="57">
        <v>0</v>
      </c>
      <c r="F8" s="57">
        <v>0</v>
      </c>
      <c r="G8" s="57">
        <v>0</v>
      </c>
      <c r="H8" s="57">
        <v>0</v>
      </c>
      <c r="I8" s="57">
        <v>0</v>
      </c>
      <c r="J8" s="58">
        <v>0</v>
      </c>
    </row>
    <row r="9" spans="1:10" ht="18" customHeight="1">
      <c r="A9" s="31" t="s">
        <v>122</v>
      </c>
      <c r="B9" s="57">
        <v>0</v>
      </c>
      <c r="C9" s="57">
        <v>0</v>
      </c>
      <c r="D9" s="57">
        <v>0</v>
      </c>
      <c r="E9" s="57">
        <v>0</v>
      </c>
      <c r="F9" s="57">
        <v>0</v>
      </c>
      <c r="G9" s="57">
        <v>0</v>
      </c>
      <c r="H9" s="57">
        <v>0</v>
      </c>
      <c r="I9" s="57">
        <v>0</v>
      </c>
      <c r="J9" s="58">
        <v>0</v>
      </c>
    </row>
    <row r="10" spans="1:10" ht="18" customHeight="1">
      <c r="A10" s="31" t="s">
        <v>123</v>
      </c>
      <c r="B10" s="57">
        <v>791980</v>
      </c>
      <c r="C10" s="57">
        <v>765274</v>
      </c>
      <c r="D10" s="57">
        <v>874130</v>
      </c>
      <c r="E10" s="57">
        <v>953688</v>
      </c>
      <c r="F10" s="57">
        <v>941794</v>
      </c>
      <c r="G10" s="57">
        <v>1060168</v>
      </c>
      <c r="H10" s="57">
        <v>1265057</v>
      </c>
      <c r="I10" s="57">
        <v>1631218</v>
      </c>
      <c r="J10" s="58">
        <v>1766161</v>
      </c>
    </row>
    <row r="11" spans="1:10" ht="7.5" customHeight="1">
      <c r="A11" s="59"/>
      <c r="B11" s="57"/>
      <c r="C11" s="57"/>
      <c r="D11" s="57"/>
      <c r="E11" s="57"/>
      <c r="F11" s="57"/>
      <c r="G11" s="57"/>
      <c r="H11" s="57"/>
      <c r="I11" s="57"/>
      <c r="J11" s="58"/>
    </row>
    <row r="12" spans="1:10" ht="18" customHeight="1">
      <c r="A12" s="37" t="s">
        <v>87</v>
      </c>
      <c r="B12" s="57"/>
      <c r="C12" s="57"/>
      <c r="D12" s="57"/>
      <c r="E12" s="57"/>
      <c r="F12" s="57"/>
      <c r="G12" s="57"/>
      <c r="H12" s="57"/>
      <c r="I12" s="57"/>
      <c r="J12" s="58"/>
    </row>
    <row r="13" spans="1:10" ht="18" customHeight="1">
      <c r="A13" s="31" t="s">
        <v>120</v>
      </c>
      <c r="B13" s="57">
        <v>2327154</v>
      </c>
      <c r="C13" s="57">
        <v>2708702</v>
      </c>
      <c r="D13" s="57">
        <v>3214893</v>
      </c>
      <c r="E13" s="57">
        <v>3283220</v>
      </c>
      <c r="F13" s="57">
        <v>3209950</v>
      </c>
      <c r="G13" s="57">
        <v>3042921</v>
      </c>
      <c r="H13" s="57">
        <v>3637688</v>
      </c>
      <c r="I13" s="57">
        <v>4859537</v>
      </c>
      <c r="J13" s="58">
        <v>4843473</v>
      </c>
    </row>
    <row r="14" spans="1:10" ht="18" customHeight="1">
      <c r="A14" s="31" t="s">
        <v>121</v>
      </c>
      <c r="B14" s="57">
        <v>0</v>
      </c>
      <c r="C14" s="57">
        <v>0</v>
      </c>
      <c r="D14" s="57">
        <v>0</v>
      </c>
      <c r="E14" s="57">
        <v>0</v>
      </c>
      <c r="F14" s="57">
        <v>0</v>
      </c>
      <c r="G14" s="57">
        <v>0</v>
      </c>
      <c r="H14" s="57">
        <v>0</v>
      </c>
      <c r="I14" s="57">
        <v>0</v>
      </c>
      <c r="J14" s="58">
        <v>0</v>
      </c>
    </row>
    <row r="15" spans="1:10" ht="18" customHeight="1">
      <c r="A15" s="31" t="s">
        <v>122</v>
      </c>
      <c r="B15" s="57">
        <v>32884</v>
      </c>
      <c r="C15" s="57">
        <v>39974</v>
      </c>
      <c r="D15" s="57">
        <v>44989</v>
      </c>
      <c r="E15" s="57">
        <v>45982</v>
      </c>
      <c r="F15" s="57">
        <v>49368</v>
      </c>
      <c r="G15" s="57">
        <v>43633</v>
      </c>
      <c r="H15" s="57">
        <v>49682</v>
      </c>
      <c r="I15" s="57">
        <v>60723</v>
      </c>
      <c r="J15" s="58">
        <v>44905</v>
      </c>
    </row>
    <row r="16" spans="1:10" ht="18" customHeight="1">
      <c r="A16" s="31" t="s">
        <v>123</v>
      </c>
      <c r="B16" s="57">
        <v>1056320</v>
      </c>
      <c r="C16" s="57">
        <v>1157067</v>
      </c>
      <c r="D16" s="57">
        <v>1218644</v>
      </c>
      <c r="E16" s="57">
        <v>1285101</v>
      </c>
      <c r="F16" s="57">
        <v>1385257</v>
      </c>
      <c r="G16" s="57">
        <v>1331296</v>
      </c>
      <c r="H16" s="57">
        <v>1588235</v>
      </c>
      <c r="I16" s="57">
        <v>2252830</v>
      </c>
      <c r="J16" s="58">
        <v>2182775</v>
      </c>
    </row>
    <row r="17" spans="1:10" ht="7.5" customHeight="1">
      <c r="A17" s="59"/>
      <c r="B17" s="57"/>
      <c r="C17" s="57"/>
      <c r="D17" s="57"/>
      <c r="E17" s="57"/>
      <c r="F17" s="57"/>
      <c r="G17" s="57"/>
      <c r="H17" s="57"/>
      <c r="I17" s="57"/>
      <c r="J17" s="58"/>
    </row>
    <row r="18" spans="1:10" ht="18" customHeight="1">
      <c r="A18" s="37" t="s">
        <v>69</v>
      </c>
      <c r="B18" s="57"/>
      <c r="C18" s="57"/>
      <c r="D18" s="57"/>
      <c r="E18" s="57"/>
      <c r="F18" s="57"/>
      <c r="G18" s="57"/>
      <c r="H18" s="57"/>
      <c r="I18" s="57"/>
      <c r="J18" s="58"/>
    </row>
    <row r="19" spans="1:10" ht="18" customHeight="1">
      <c r="A19" s="31" t="s">
        <v>120</v>
      </c>
      <c r="B19" s="57">
        <v>2227422</v>
      </c>
      <c r="C19" s="57">
        <v>2458882</v>
      </c>
      <c r="D19" s="57">
        <v>2675546</v>
      </c>
      <c r="E19" s="57">
        <v>2890838</v>
      </c>
      <c r="F19" s="57">
        <v>3109786</v>
      </c>
      <c r="G19" s="57">
        <v>3032273</v>
      </c>
      <c r="H19" s="57">
        <v>3296020</v>
      </c>
      <c r="I19" s="57">
        <v>4713740</v>
      </c>
      <c r="J19" s="58">
        <v>5791370</v>
      </c>
    </row>
    <row r="20" spans="1:10" ht="18" customHeight="1">
      <c r="A20" s="31" t="s">
        <v>121</v>
      </c>
      <c r="B20" s="57">
        <v>433485</v>
      </c>
      <c r="C20" s="57">
        <v>496587</v>
      </c>
      <c r="D20" s="57">
        <v>614365</v>
      </c>
      <c r="E20" s="57">
        <v>645299</v>
      </c>
      <c r="F20" s="57">
        <v>719717</v>
      </c>
      <c r="G20" s="57">
        <v>858943</v>
      </c>
      <c r="H20" s="57">
        <v>1032973</v>
      </c>
      <c r="I20" s="57">
        <v>1620492</v>
      </c>
      <c r="J20" s="58">
        <v>2060216</v>
      </c>
    </row>
    <row r="21" spans="1:10" ht="18" customHeight="1">
      <c r="A21" s="31" t="s">
        <v>122</v>
      </c>
      <c r="B21" s="57">
        <v>886119</v>
      </c>
      <c r="C21" s="57">
        <v>943311</v>
      </c>
      <c r="D21" s="57">
        <v>1002923</v>
      </c>
      <c r="E21" s="57">
        <v>1223275</v>
      </c>
      <c r="F21" s="57">
        <v>1271848</v>
      </c>
      <c r="G21" s="57">
        <v>1402388</v>
      </c>
      <c r="H21" s="57">
        <v>1478413</v>
      </c>
      <c r="I21" s="57">
        <v>1575923</v>
      </c>
      <c r="J21" s="58">
        <v>1608601</v>
      </c>
    </row>
    <row r="22" spans="1:10" ht="18" customHeight="1">
      <c r="A22" s="31" t="s">
        <v>123</v>
      </c>
      <c r="B22" s="57">
        <v>2723510</v>
      </c>
      <c r="C22" s="57">
        <v>2945675</v>
      </c>
      <c r="D22" s="57">
        <v>3223033</v>
      </c>
      <c r="E22" s="57">
        <v>3474954</v>
      </c>
      <c r="F22" s="57">
        <v>3768359</v>
      </c>
      <c r="G22" s="57">
        <v>3754998</v>
      </c>
      <c r="H22" s="57">
        <v>3984591</v>
      </c>
      <c r="I22" s="57">
        <v>5809717</v>
      </c>
      <c r="J22" s="58">
        <v>7097122</v>
      </c>
    </row>
    <row r="23" spans="1:10" ht="7.5" customHeight="1">
      <c r="A23" s="59"/>
      <c r="B23" s="57"/>
      <c r="C23" s="57"/>
      <c r="D23" s="57"/>
      <c r="E23" s="57"/>
      <c r="F23" s="57"/>
      <c r="G23" s="57"/>
      <c r="H23" s="57"/>
      <c r="I23" s="57"/>
      <c r="J23" s="58"/>
    </row>
    <row r="24" spans="1:10" ht="18" customHeight="1">
      <c r="A24" s="37" t="s">
        <v>53</v>
      </c>
      <c r="B24" s="57"/>
      <c r="C24" s="57"/>
      <c r="D24" s="57"/>
      <c r="E24" s="57"/>
      <c r="F24" s="57"/>
      <c r="G24" s="57"/>
      <c r="H24" s="57"/>
      <c r="I24" s="57"/>
      <c r="J24" s="58"/>
    </row>
    <row r="25" spans="1:10" ht="18" customHeight="1">
      <c r="A25" s="31" t="s">
        <v>120</v>
      </c>
      <c r="B25" s="57">
        <v>4713049</v>
      </c>
      <c r="C25" s="57">
        <v>5332753</v>
      </c>
      <c r="D25" s="57">
        <v>6085384</v>
      </c>
      <c r="E25" s="57">
        <v>6385899</v>
      </c>
      <c r="F25" s="57">
        <v>6532482</v>
      </c>
      <c r="G25" s="57">
        <v>6306049</v>
      </c>
      <c r="H25" s="57">
        <v>7223561</v>
      </c>
      <c r="I25" s="57">
        <v>9986780</v>
      </c>
      <c r="J25" s="58">
        <v>11156702</v>
      </c>
    </row>
    <row r="26" spans="1:10" ht="18" customHeight="1">
      <c r="A26" s="31" t="s">
        <v>121</v>
      </c>
      <c r="B26" s="57">
        <v>433485</v>
      </c>
      <c r="C26" s="57">
        <v>496587</v>
      </c>
      <c r="D26" s="57">
        <v>614365</v>
      </c>
      <c r="E26" s="57">
        <v>645299</v>
      </c>
      <c r="F26" s="57">
        <v>719717</v>
      </c>
      <c r="G26" s="57">
        <v>858943</v>
      </c>
      <c r="H26" s="57">
        <v>1032973</v>
      </c>
      <c r="I26" s="57">
        <v>1620492</v>
      </c>
      <c r="J26" s="58">
        <v>2060216</v>
      </c>
    </row>
    <row r="27" spans="1:10" ht="18" customHeight="1">
      <c r="A27" s="31" t="s">
        <v>122</v>
      </c>
      <c r="B27" s="57">
        <v>919003</v>
      </c>
      <c r="C27" s="57">
        <v>983285</v>
      </c>
      <c r="D27" s="57">
        <v>1047912</v>
      </c>
      <c r="E27" s="57">
        <v>1269257</v>
      </c>
      <c r="F27" s="57">
        <v>1321216</v>
      </c>
      <c r="G27" s="57">
        <v>1446021</v>
      </c>
      <c r="H27" s="57">
        <v>1528095</v>
      </c>
      <c r="I27" s="57">
        <v>1636647</v>
      </c>
      <c r="J27" s="58">
        <v>1653506</v>
      </c>
    </row>
    <row r="28" spans="1:10" ht="18" customHeight="1">
      <c r="A28" s="31" t="s">
        <v>123</v>
      </c>
      <c r="B28" s="57">
        <v>4571809</v>
      </c>
      <c r="C28" s="57">
        <v>4868016</v>
      </c>
      <c r="D28" s="57">
        <v>5315807</v>
      </c>
      <c r="E28" s="57">
        <v>5713743</v>
      </c>
      <c r="F28" s="57">
        <v>6095410</v>
      </c>
      <c r="G28" s="57">
        <v>6146462</v>
      </c>
      <c r="H28" s="57">
        <v>6837884</v>
      </c>
      <c r="I28" s="57">
        <v>9693764</v>
      </c>
      <c r="J28" s="58">
        <v>11046057</v>
      </c>
    </row>
    <row r="29" spans="1:10" ht="7.5" customHeight="1" thickBot="1">
      <c r="A29" s="60"/>
      <c r="B29" s="61"/>
      <c r="C29" s="61"/>
      <c r="D29" s="61"/>
      <c r="E29" s="61"/>
      <c r="F29" s="61"/>
      <c r="G29" s="61"/>
      <c r="H29" s="61"/>
      <c r="I29" s="61"/>
      <c r="J29" s="62"/>
    </row>
    <row r="30" spans="1:10" s="4" customFormat="1" ht="18" customHeight="1">
      <c r="A30" s="4" t="s">
        <v>48</v>
      </c>
      <c r="B30" s="10"/>
      <c r="C30" s="10"/>
      <c r="D30" s="10"/>
      <c r="E30" s="10"/>
      <c r="F30" s="10"/>
      <c r="G30" s="10"/>
      <c r="H30" s="10"/>
      <c r="I30" s="10"/>
      <c r="J30" s="9" t="s">
        <v>47</v>
      </c>
    </row>
    <row r="31" spans="1:10" s="4" customFormat="1" ht="18" customHeight="1">
      <c r="A31" s="4" t="s">
        <v>46</v>
      </c>
      <c r="B31" s="5"/>
      <c r="C31" s="5"/>
      <c r="D31" s="5"/>
      <c r="E31" s="5"/>
      <c r="F31" s="5"/>
      <c r="G31" s="5"/>
      <c r="H31" s="5"/>
      <c r="I31" s="5"/>
      <c r="J31" s="5"/>
    </row>
    <row r="32" spans="1:10" s="4" customFormat="1" ht="18" customHeight="1">
      <c r="A32" s="4" t="s">
        <v>45</v>
      </c>
      <c r="B32" s="5"/>
      <c r="C32" s="5"/>
      <c r="D32" s="5"/>
      <c r="E32" s="5"/>
      <c r="F32" s="5"/>
      <c r="G32" s="5"/>
      <c r="H32" s="5"/>
      <c r="I32" s="5"/>
      <c r="J32" s="5"/>
    </row>
  </sheetData>
  <mergeCells count="1">
    <mergeCell ref="A3:J3"/>
  </mergeCells>
  <hyperlinks>
    <hyperlink ref="J2" location="පටුන!A1" display="පටුන වෙත"/>
  </hyperlinks>
  <pageMargins left="0.7" right="0.7" top="0.75" bottom="0.75" header="0.3" footer="0.3"/>
  <pageSetup paperSize="9" scale="43"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7"/>
  <sheetViews>
    <sheetView zoomScaleNormal="100" zoomScaleSheetLayoutView="100" workbookViewId="0">
      <selection activeCell="K2" sqref="K2"/>
    </sheetView>
  </sheetViews>
  <sheetFormatPr defaultRowHeight="13.5"/>
  <cols>
    <col min="1" max="1" width="35.25" style="63" customWidth="1"/>
    <col min="2" max="11" width="11.625" style="64" customWidth="1"/>
    <col min="12" max="21" width="9" style="63"/>
    <col min="22" max="22" width="8" style="63" customWidth="1"/>
    <col min="23" max="23" width="9" style="63"/>
    <col min="24" max="24" width="10.125" style="63" customWidth="1"/>
    <col min="25" max="32" width="9" style="63"/>
    <col min="33" max="33" width="9.25" style="63" customWidth="1"/>
    <col min="34" max="16384" width="9" style="63"/>
  </cols>
  <sheetData>
    <row r="1" spans="1:11" s="45" customFormat="1" ht="15.75">
      <c r="A1" s="48" t="s">
        <v>114</v>
      </c>
      <c r="H1" s="46"/>
      <c r="I1" s="46"/>
      <c r="J1" s="46"/>
      <c r="K1" s="46" t="s">
        <v>124</v>
      </c>
    </row>
    <row r="2" spans="1:11" s="45" customFormat="1" ht="15.75">
      <c r="K2" s="1981" t="s">
        <v>1482</v>
      </c>
    </row>
    <row r="3" spans="1:11" s="45" customFormat="1" ht="24.75" customHeight="1">
      <c r="A3" s="1990" t="s">
        <v>125</v>
      </c>
      <c r="B3" s="1990"/>
      <c r="C3" s="1990"/>
      <c r="D3" s="1990"/>
      <c r="E3" s="1990"/>
      <c r="F3" s="1990"/>
      <c r="G3" s="1990"/>
      <c r="H3" s="1990"/>
      <c r="I3" s="1990"/>
      <c r="J3" s="1990"/>
      <c r="K3" s="1990"/>
    </row>
    <row r="4" spans="1:11" ht="14.25" thickBot="1"/>
    <row r="5" spans="1:11" ht="18" customHeight="1" thickBot="1">
      <c r="A5" s="65" t="s">
        <v>126</v>
      </c>
      <c r="B5" s="66" t="s">
        <v>127</v>
      </c>
      <c r="C5" s="67" t="s">
        <v>128</v>
      </c>
      <c r="D5" s="67" t="s">
        <v>129</v>
      </c>
      <c r="E5" s="67" t="s">
        <v>130</v>
      </c>
      <c r="F5" s="67" t="s">
        <v>131</v>
      </c>
      <c r="G5" s="67" t="s">
        <v>132</v>
      </c>
      <c r="H5" s="67" t="s">
        <v>133</v>
      </c>
      <c r="I5" s="67" t="s">
        <v>134</v>
      </c>
      <c r="J5" s="67" t="s">
        <v>135</v>
      </c>
      <c r="K5" s="68" t="s">
        <v>136</v>
      </c>
    </row>
    <row r="6" spans="1:11" ht="18" customHeight="1">
      <c r="A6" s="37" t="s">
        <v>137</v>
      </c>
      <c r="B6" s="69"/>
      <c r="C6" s="70"/>
      <c r="D6" s="71"/>
      <c r="E6" s="71"/>
      <c r="F6" s="71"/>
      <c r="G6" s="71"/>
      <c r="H6" s="71"/>
      <c r="I6" s="71"/>
      <c r="J6" s="71"/>
      <c r="K6" s="72"/>
    </row>
    <row r="7" spans="1:11" ht="18" customHeight="1">
      <c r="A7" s="73" t="s">
        <v>138</v>
      </c>
      <c r="B7" s="74">
        <v>5595202</v>
      </c>
      <c r="C7" s="75">
        <v>1676090</v>
      </c>
      <c r="D7" s="75">
        <v>1447992</v>
      </c>
      <c r="E7" s="75">
        <v>598885</v>
      </c>
      <c r="F7" s="75">
        <v>797183</v>
      </c>
      <c r="G7" s="75">
        <v>1531660</v>
      </c>
      <c r="H7" s="75">
        <v>817205</v>
      </c>
      <c r="I7" s="75">
        <v>777237</v>
      </c>
      <c r="J7" s="75">
        <v>1049454</v>
      </c>
      <c r="K7" s="76">
        <v>14290907</v>
      </c>
    </row>
    <row r="8" spans="1:11" ht="18" customHeight="1">
      <c r="A8" s="73">
        <v>2019</v>
      </c>
      <c r="B8" s="74">
        <v>6703457</v>
      </c>
      <c r="C8" s="75">
        <v>1660097</v>
      </c>
      <c r="D8" s="75">
        <v>1489169</v>
      </c>
      <c r="E8" s="75">
        <v>754053</v>
      </c>
      <c r="F8" s="75">
        <v>831294</v>
      </c>
      <c r="G8" s="75">
        <v>1740670</v>
      </c>
      <c r="H8" s="75">
        <v>751232</v>
      </c>
      <c r="I8" s="75">
        <v>875927</v>
      </c>
      <c r="J8" s="75">
        <v>1105077</v>
      </c>
      <c r="K8" s="76">
        <v>15910976</v>
      </c>
    </row>
    <row r="9" spans="1:11" ht="18" customHeight="1">
      <c r="A9" s="73" t="s">
        <v>109</v>
      </c>
      <c r="B9" s="74">
        <v>6581667.6968925484</v>
      </c>
      <c r="C9" s="75">
        <v>1660510.3521816263</v>
      </c>
      <c r="D9" s="75">
        <v>1429134.7681589499</v>
      </c>
      <c r="E9" s="75">
        <v>659850.12532130047</v>
      </c>
      <c r="F9" s="75">
        <v>930325.39000326081</v>
      </c>
      <c r="G9" s="75">
        <v>1708590.7114761111</v>
      </c>
      <c r="H9" s="75">
        <v>795986.93737962877</v>
      </c>
      <c r="I9" s="75">
        <v>785195.85317715572</v>
      </c>
      <c r="J9" s="75">
        <v>1094991.952377442</v>
      </c>
      <c r="K9" s="76">
        <v>15646253.786968024</v>
      </c>
    </row>
    <row r="10" spans="1:11" ht="18" customHeight="1">
      <c r="A10" s="73" t="s">
        <v>108</v>
      </c>
      <c r="B10" s="74">
        <v>7512330.672313014</v>
      </c>
      <c r="C10" s="75">
        <v>1824786.0106610709</v>
      </c>
      <c r="D10" s="75">
        <v>1614957.7778131273</v>
      </c>
      <c r="E10" s="75">
        <v>751471.89886672783</v>
      </c>
      <c r="F10" s="75">
        <v>961051.39736609266</v>
      </c>
      <c r="G10" s="75">
        <v>1954189.7691770336</v>
      </c>
      <c r="H10" s="75">
        <v>875712.37983777735</v>
      </c>
      <c r="I10" s="75">
        <v>847867.01036963228</v>
      </c>
      <c r="J10" s="75">
        <v>1270003.5212096288</v>
      </c>
      <c r="K10" s="76">
        <v>17612370.437614106</v>
      </c>
    </row>
    <row r="11" spans="1:11" ht="18" customHeight="1">
      <c r="A11" s="73" t="s">
        <v>107</v>
      </c>
      <c r="B11" s="74">
        <v>10565114.728991672</v>
      </c>
      <c r="C11" s="75">
        <v>2382106.8595263949</v>
      </c>
      <c r="D11" s="75">
        <v>2194034.4367606319</v>
      </c>
      <c r="E11" s="75">
        <v>974766.51088478405</v>
      </c>
      <c r="F11" s="75">
        <v>1227615.3777450926</v>
      </c>
      <c r="G11" s="75">
        <v>2647635.6555891461</v>
      </c>
      <c r="H11" s="75">
        <v>1185847.0886741972</v>
      </c>
      <c r="I11" s="75">
        <v>1169731.4785864467</v>
      </c>
      <c r="J11" s="75">
        <v>1716909.9162660809</v>
      </c>
      <c r="K11" s="76">
        <v>24063762.053024448</v>
      </c>
    </row>
    <row r="12" spans="1:11" ht="18" customHeight="1">
      <c r="A12" s="37" t="s">
        <v>139</v>
      </c>
      <c r="B12" s="77"/>
      <c r="C12" s="78"/>
      <c r="D12" s="79"/>
      <c r="E12" s="79"/>
      <c r="F12" s="79"/>
      <c r="G12" s="79"/>
      <c r="H12" s="79"/>
      <c r="I12" s="79"/>
      <c r="J12" s="79"/>
      <c r="K12" s="80"/>
    </row>
    <row r="13" spans="1:11" ht="18" customHeight="1">
      <c r="A13" s="73" t="s">
        <v>138</v>
      </c>
      <c r="B13" s="81">
        <v>39.200000000000003</v>
      </c>
      <c r="C13" s="82" t="s">
        <v>140</v>
      </c>
      <c r="D13" s="82">
        <v>10.1</v>
      </c>
      <c r="E13" s="82">
        <v>4.2</v>
      </c>
      <c r="F13" s="82">
        <v>5.6</v>
      </c>
      <c r="G13" s="82">
        <v>10.7</v>
      </c>
      <c r="H13" s="82">
        <v>5.7</v>
      </c>
      <c r="I13" s="82">
        <v>5.4</v>
      </c>
      <c r="J13" s="82">
        <v>7.3</v>
      </c>
      <c r="K13" s="83">
        <v>100</v>
      </c>
    </row>
    <row r="14" spans="1:11" ht="18" customHeight="1">
      <c r="A14" s="73">
        <v>2019</v>
      </c>
      <c r="B14" s="81">
        <v>42.131023165171996</v>
      </c>
      <c r="C14" s="82">
        <v>10.433661539021157</v>
      </c>
      <c r="D14" s="82">
        <v>9.3593827469684552</v>
      </c>
      <c r="E14" s="82">
        <v>4.7392005263084753</v>
      </c>
      <c r="F14" s="82">
        <v>5.2246556304864269</v>
      </c>
      <c r="G14" s="82">
        <v>10.940058713575521</v>
      </c>
      <c r="H14" s="82">
        <v>4.721467648488332</v>
      </c>
      <c r="I14" s="82">
        <v>5.5051743963259652</v>
      </c>
      <c r="J14" s="82">
        <v>6.9453756336536827</v>
      </c>
      <c r="K14" s="83">
        <v>100</v>
      </c>
    </row>
    <row r="15" spans="1:11" ht="18" customHeight="1">
      <c r="A15" s="73" t="s">
        <v>109</v>
      </c>
      <c r="B15" s="81">
        <v>42.065454047373997</v>
      </c>
      <c r="C15" s="82">
        <v>10.612830232657275</v>
      </c>
      <c r="D15" s="82">
        <v>9.1340380107428363</v>
      </c>
      <c r="E15" s="82">
        <v>4.2173042461505927</v>
      </c>
      <c r="F15" s="82">
        <v>5.9459945023909899</v>
      </c>
      <c r="G15" s="82">
        <v>10.920126534693047</v>
      </c>
      <c r="H15" s="82">
        <v>5.0873963072401205</v>
      </c>
      <c r="I15" s="82">
        <v>5.0184271830689333</v>
      </c>
      <c r="J15" s="82">
        <v>6.9984289356821989</v>
      </c>
      <c r="K15" s="83">
        <v>100</v>
      </c>
    </row>
    <row r="16" spans="1:11" ht="18" customHeight="1">
      <c r="A16" s="73" t="s">
        <v>108</v>
      </c>
      <c r="B16" s="81">
        <v>42.653717163870233</v>
      </c>
      <c r="C16" s="82">
        <v>10.36082006749041</v>
      </c>
      <c r="D16" s="82">
        <v>9.1694515711759053</v>
      </c>
      <c r="E16" s="82">
        <v>4.2667277611980969</v>
      </c>
      <c r="F16" s="82">
        <v>5.4566839868051478</v>
      </c>
      <c r="G16" s="82">
        <v>11.095552277299033</v>
      </c>
      <c r="H16" s="82">
        <v>4.9721437721270609</v>
      </c>
      <c r="I16" s="82">
        <v>4.8140425695275706</v>
      </c>
      <c r="J16" s="82">
        <v>7.2108608305065394</v>
      </c>
      <c r="K16" s="83">
        <v>100</v>
      </c>
    </row>
    <row r="17" spans="1:13" ht="18" customHeight="1">
      <c r="A17" s="73" t="s">
        <v>107</v>
      </c>
      <c r="B17" s="81">
        <v>43.904667548288849</v>
      </c>
      <c r="C17" s="82">
        <v>9.8991456708947982</v>
      </c>
      <c r="D17" s="82">
        <v>9.1175869838061132</v>
      </c>
      <c r="E17" s="82">
        <v>4.0507652491613237</v>
      </c>
      <c r="F17" s="82">
        <v>5.1015106243157025</v>
      </c>
      <c r="G17" s="82">
        <v>11.002584092026369</v>
      </c>
      <c r="H17" s="82">
        <v>4.9279372280243861</v>
      </c>
      <c r="I17" s="82">
        <v>4.8609667765536653</v>
      </c>
      <c r="J17" s="82">
        <v>7.1348358269287804</v>
      </c>
      <c r="K17" s="83">
        <v>100</v>
      </c>
    </row>
    <row r="18" spans="1:13" ht="18" customHeight="1">
      <c r="A18" s="37" t="s">
        <v>141</v>
      </c>
      <c r="B18" s="77"/>
      <c r="C18" s="78"/>
      <c r="D18" s="78"/>
      <c r="E18" s="78"/>
      <c r="F18" s="79"/>
      <c r="G18" s="79"/>
      <c r="H18" s="79"/>
      <c r="I18" s="79"/>
      <c r="J18" s="79"/>
      <c r="K18" s="80"/>
    </row>
    <row r="19" spans="1:13" ht="18" customHeight="1">
      <c r="A19" s="37" t="s">
        <v>138</v>
      </c>
      <c r="B19" s="84"/>
      <c r="C19" s="79"/>
      <c r="D19" s="79"/>
      <c r="E19" s="79"/>
      <c r="F19" s="79"/>
      <c r="G19" s="79"/>
      <c r="H19" s="79"/>
      <c r="I19" s="79"/>
      <c r="J19" s="79"/>
      <c r="K19" s="80"/>
    </row>
    <row r="20" spans="1:13" ht="18" customHeight="1">
      <c r="A20" s="73" t="s">
        <v>142</v>
      </c>
      <c r="B20" s="74">
        <v>107257</v>
      </c>
      <c r="C20" s="75">
        <v>144971</v>
      </c>
      <c r="D20" s="75">
        <v>187689</v>
      </c>
      <c r="E20" s="75">
        <v>90923</v>
      </c>
      <c r="F20" s="75">
        <v>133470</v>
      </c>
      <c r="G20" s="75">
        <v>191511</v>
      </c>
      <c r="H20" s="75">
        <v>108798</v>
      </c>
      <c r="I20" s="75">
        <v>89987</v>
      </c>
      <c r="J20" s="75">
        <v>92066</v>
      </c>
      <c r="K20" s="76">
        <v>1146672</v>
      </c>
      <c r="M20" s="85"/>
    </row>
    <row r="21" spans="1:13" ht="18" customHeight="1">
      <c r="A21" s="73" t="s">
        <v>87</v>
      </c>
      <c r="B21" s="74">
        <v>1838385</v>
      </c>
      <c r="C21" s="75">
        <v>448019</v>
      </c>
      <c r="D21" s="75">
        <v>255884</v>
      </c>
      <c r="E21" s="75">
        <v>141073</v>
      </c>
      <c r="F21" s="75">
        <v>133884</v>
      </c>
      <c r="G21" s="75">
        <v>353808</v>
      </c>
      <c r="H21" s="75">
        <v>129375</v>
      </c>
      <c r="I21" s="75">
        <v>205984</v>
      </c>
      <c r="J21" s="75">
        <v>245956</v>
      </c>
      <c r="K21" s="76">
        <v>3752368</v>
      </c>
    </row>
    <row r="22" spans="1:13" ht="18" customHeight="1">
      <c r="A22" s="73" t="s">
        <v>143</v>
      </c>
      <c r="B22" s="74">
        <v>3179429</v>
      </c>
      <c r="C22" s="75">
        <v>942269</v>
      </c>
      <c r="D22" s="75">
        <v>882754</v>
      </c>
      <c r="E22" s="75">
        <v>316568</v>
      </c>
      <c r="F22" s="75">
        <v>462846</v>
      </c>
      <c r="G22" s="75">
        <v>857646</v>
      </c>
      <c r="H22" s="75">
        <v>510367</v>
      </c>
      <c r="I22" s="75">
        <v>415959</v>
      </c>
      <c r="J22" s="75">
        <v>623252</v>
      </c>
      <c r="K22" s="76">
        <v>8191090</v>
      </c>
    </row>
    <row r="23" spans="1:13" ht="18" customHeight="1">
      <c r="A23" s="73" t="s">
        <v>144</v>
      </c>
      <c r="B23" s="74">
        <v>5595202</v>
      </c>
      <c r="C23" s="75">
        <v>1676090</v>
      </c>
      <c r="D23" s="75">
        <v>1447992</v>
      </c>
      <c r="E23" s="75">
        <v>598885</v>
      </c>
      <c r="F23" s="75">
        <v>797183</v>
      </c>
      <c r="G23" s="75">
        <v>1531660</v>
      </c>
      <c r="H23" s="75">
        <v>817205</v>
      </c>
      <c r="I23" s="75">
        <v>777237</v>
      </c>
      <c r="J23" s="75">
        <v>1049454</v>
      </c>
      <c r="K23" s="76">
        <v>14290907</v>
      </c>
    </row>
    <row r="24" spans="1:13" ht="18" customHeight="1">
      <c r="A24" s="86">
        <v>2019</v>
      </c>
      <c r="B24" s="77"/>
      <c r="C24" s="79"/>
      <c r="D24" s="79"/>
      <c r="E24" s="79"/>
      <c r="F24" s="79"/>
      <c r="G24" s="79"/>
      <c r="H24" s="79"/>
      <c r="I24" s="79"/>
      <c r="J24" s="79"/>
      <c r="K24" s="80"/>
    </row>
    <row r="25" spans="1:13" ht="18" customHeight="1">
      <c r="A25" s="73" t="s">
        <v>142</v>
      </c>
      <c r="B25" s="74">
        <v>123519</v>
      </c>
      <c r="C25" s="75">
        <v>124015</v>
      </c>
      <c r="D25" s="75">
        <v>185250</v>
      </c>
      <c r="E25" s="75">
        <v>103491</v>
      </c>
      <c r="F25" s="75">
        <v>108932</v>
      </c>
      <c r="G25" s="75">
        <v>221604</v>
      </c>
      <c r="H25" s="75">
        <v>95227</v>
      </c>
      <c r="I25" s="75">
        <v>98100</v>
      </c>
      <c r="J25" s="75">
        <v>94404</v>
      </c>
      <c r="K25" s="76">
        <v>1154540</v>
      </c>
    </row>
    <row r="26" spans="1:13" ht="18" customHeight="1">
      <c r="A26" s="73" t="s">
        <v>87</v>
      </c>
      <c r="B26" s="74">
        <v>2114857</v>
      </c>
      <c r="C26" s="75">
        <v>491972</v>
      </c>
      <c r="D26" s="75">
        <v>310520</v>
      </c>
      <c r="E26" s="75">
        <v>243602</v>
      </c>
      <c r="F26" s="75">
        <v>215693</v>
      </c>
      <c r="G26" s="75">
        <v>523227</v>
      </c>
      <c r="H26" s="75">
        <v>171615</v>
      </c>
      <c r="I26" s="75">
        <v>265779</v>
      </c>
      <c r="J26" s="75">
        <v>307310</v>
      </c>
      <c r="K26" s="76">
        <v>4644574</v>
      </c>
    </row>
    <row r="27" spans="1:13" ht="18" customHeight="1">
      <c r="A27" s="73" t="s">
        <v>143</v>
      </c>
      <c r="B27" s="74">
        <v>3941749</v>
      </c>
      <c r="C27" s="75">
        <v>914509</v>
      </c>
      <c r="D27" s="75">
        <v>877142</v>
      </c>
      <c r="E27" s="75">
        <v>348092</v>
      </c>
      <c r="F27" s="75">
        <v>441771</v>
      </c>
      <c r="G27" s="75">
        <v>859947</v>
      </c>
      <c r="H27" s="75">
        <v>425742</v>
      </c>
      <c r="I27" s="75">
        <v>443666</v>
      </c>
      <c r="J27" s="75">
        <v>617091</v>
      </c>
      <c r="K27" s="76">
        <v>8869710</v>
      </c>
    </row>
    <row r="28" spans="1:13" ht="18" customHeight="1">
      <c r="A28" s="73" t="s">
        <v>144</v>
      </c>
      <c r="B28" s="74">
        <v>6703457</v>
      </c>
      <c r="C28" s="75">
        <v>1660097</v>
      </c>
      <c r="D28" s="75">
        <v>1489169</v>
      </c>
      <c r="E28" s="75">
        <v>754053</v>
      </c>
      <c r="F28" s="75">
        <v>831294</v>
      </c>
      <c r="G28" s="75">
        <v>1740670</v>
      </c>
      <c r="H28" s="75">
        <v>751232</v>
      </c>
      <c r="I28" s="75">
        <v>875927</v>
      </c>
      <c r="J28" s="75">
        <v>1105077</v>
      </c>
      <c r="K28" s="76">
        <v>15910976</v>
      </c>
    </row>
    <row r="29" spans="1:13" ht="18" customHeight="1">
      <c r="A29" s="37" t="s">
        <v>109</v>
      </c>
      <c r="B29" s="77"/>
      <c r="C29" s="79"/>
      <c r="D29" s="79"/>
      <c r="E29" s="79"/>
      <c r="F29" s="79"/>
      <c r="G29" s="79"/>
      <c r="H29" s="79"/>
      <c r="I29" s="79"/>
      <c r="J29" s="79"/>
      <c r="K29" s="80"/>
    </row>
    <row r="30" spans="1:13" ht="18" customHeight="1">
      <c r="A30" s="73" t="s">
        <v>142</v>
      </c>
      <c r="B30" s="74">
        <v>136014.66494147026</v>
      </c>
      <c r="C30" s="75">
        <v>158898.36553519155</v>
      </c>
      <c r="D30" s="75">
        <v>180294.395147448</v>
      </c>
      <c r="E30" s="75">
        <v>100775.89788567199</v>
      </c>
      <c r="F30" s="75">
        <v>120411.48731109266</v>
      </c>
      <c r="G30" s="75">
        <v>238111.62563067631</v>
      </c>
      <c r="H30" s="75">
        <v>138041.98874087897</v>
      </c>
      <c r="I30" s="75">
        <v>114734.34254018721</v>
      </c>
      <c r="J30" s="75">
        <v>103740.21040114312</v>
      </c>
      <c r="K30" s="76">
        <v>1291022.9781337602</v>
      </c>
    </row>
    <row r="31" spans="1:13" ht="18" customHeight="1">
      <c r="A31" s="73" t="s">
        <v>87</v>
      </c>
      <c r="B31" s="74">
        <v>2088043.8134551896</v>
      </c>
      <c r="C31" s="75">
        <v>448304.66331376677</v>
      </c>
      <c r="D31" s="75">
        <v>297113.04072263936</v>
      </c>
      <c r="E31" s="75">
        <v>176419.55645567732</v>
      </c>
      <c r="F31" s="75">
        <v>260794.63138295186</v>
      </c>
      <c r="G31" s="75">
        <v>493444.09548914363</v>
      </c>
      <c r="H31" s="75">
        <v>161549.99220966236</v>
      </c>
      <c r="I31" s="75">
        <v>194072.35764026246</v>
      </c>
      <c r="J31" s="75">
        <v>298107.9198370534</v>
      </c>
      <c r="K31" s="76">
        <v>4417850.0705063473</v>
      </c>
    </row>
    <row r="32" spans="1:13" ht="18" customHeight="1">
      <c r="A32" s="73" t="s">
        <v>143</v>
      </c>
      <c r="B32" s="74">
        <v>3983740.4490141934</v>
      </c>
      <c r="C32" s="75">
        <v>958982.75535503053</v>
      </c>
      <c r="D32" s="75">
        <v>870545.95367757836</v>
      </c>
      <c r="E32" s="75">
        <v>345172.17174762255</v>
      </c>
      <c r="F32" s="75">
        <v>496272.54236507398</v>
      </c>
      <c r="G32" s="75">
        <v>879979.23849130049</v>
      </c>
      <c r="H32" s="75">
        <v>451179.26482828986</v>
      </c>
      <c r="I32" s="75">
        <v>431786.44423824444</v>
      </c>
      <c r="J32" s="75">
        <v>630943.28077478264</v>
      </c>
      <c r="K32" s="76">
        <v>9048602.1004921161</v>
      </c>
    </row>
    <row r="33" spans="1:11" ht="18" customHeight="1">
      <c r="A33" s="73" t="s">
        <v>144</v>
      </c>
      <c r="B33" s="74">
        <v>6581667.6968925484</v>
      </c>
      <c r="C33" s="75">
        <v>1660510.3521816263</v>
      </c>
      <c r="D33" s="75">
        <v>1429134.7681589499</v>
      </c>
      <c r="E33" s="75">
        <v>659850.12532130047</v>
      </c>
      <c r="F33" s="75">
        <v>930325.39000326081</v>
      </c>
      <c r="G33" s="75">
        <v>1708590.7114761111</v>
      </c>
      <c r="H33" s="75">
        <v>795986.93737962877</v>
      </c>
      <c r="I33" s="75">
        <v>785195.85317715572</v>
      </c>
      <c r="J33" s="75">
        <v>1094991.952377442</v>
      </c>
      <c r="K33" s="76">
        <v>15646253.786968024</v>
      </c>
    </row>
    <row r="34" spans="1:11" ht="18" customHeight="1">
      <c r="A34" s="37" t="s">
        <v>108</v>
      </c>
      <c r="B34" s="77"/>
      <c r="C34" s="79"/>
      <c r="D34" s="79"/>
      <c r="E34" s="79"/>
      <c r="F34" s="79"/>
      <c r="G34" s="79"/>
      <c r="H34" s="79"/>
      <c r="I34" s="79"/>
      <c r="J34" s="79"/>
      <c r="K34" s="80"/>
    </row>
    <row r="35" spans="1:11" ht="18" customHeight="1">
      <c r="A35" s="73" t="s">
        <v>142</v>
      </c>
      <c r="B35" s="74">
        <v>158726.01521412464</v>
      </c>
      <c r="C35" s="75">
        <v>212275.76171092584</v>
      </c>
      <c r="D35" s="75">
        <v>240367.16133396028</v>
      </c>
      <c r="E35" s="75">
        <v>110569.90748238233</v>
      </c>
      <c r="F35" s="75">
        <v>136454.5335244938</v>
      </c>
      <c r="G35" s="75">
        <v>269284.74304999044</v>
      </c>
      <c r="H35" s="75">
        <v>161399.30079905348</v>
      </c>
      <c r="I35" s="75">
        <v>131541.93006346814</v>
      </c>
      <c r="J35" s="75">
        <v>127497.46986157431</v>
      </c>
      <c r="K35" s="76">
        <v>1548116.8230399734</v>
      </c>
    </row>
    <row r="36" spans="1:11" ht="18" customHeight="1">
      <c r="A36" s="73" t="s">
        <v>87</v>
      </c>
      <c r="B36" s="74">
        <v>2522850.7352157924</v>
      </c>
      <c r="C36" s="75">
        <v>521486.2511253535</v>
      </c>
      <c r="D36" s="75">
        <v>339584.63282607845</v>
      </c>
      <c r="E36" s="75">
        <v>221180.6943823591</v>
      </c>
      <c r="F36" s="75">
        <v>269737.99761024484</v>
      </c>
      <c r="G36" s="75">
        <v>622059.07282566628</v>
      </c>
      <c r="H36" s="75">
        <v>188782.70902194397</v>
      </c>
      <c r="I36" s="75">
        <v>217032.0185894795</v>
      </c>
      <c r="J36" s="75">
        <v>372897.04936956597</v>
      </c>
      <c r="K36" s="76">
        <v>5275611.1609664839</v>
      </c>
    </row>
    <row r="37" spans="1:11" ht="18" customHeight="1">
      <c r="A37" s="73" t="s">
        <v>143</v>
      </c>
      <c r="B37" s="74">
        <v>4426465.4725254262</v>
      </c>
      <c r="C37" s="75">
        <v>992820.13289393811</v>
      </c>
      <c r="D37" s="75">
        <v>948094.37069966772</v>
      </c>
      <c r="E37" s="75">
        <v>379279.59894835809</v>
      </c>
      <c r="F37" s="75">
        <v>503138.30224897404</v>
      </c>
      <c r="G37" s="75">
        <v>957678.0119535618</v>
      </c>
      <c r="H37" s="75">
        <v>478402.4658321623</v>
      </c>
      <c r="I37" s="75">
        <v>453663.70195657678</v>
      </c>
      <c r="J37" s="75">
        <v>701261.67054898245</v>
      </c>
      <c r="K37" s="76">
        <v>9840803.7276076488</v>
      </c>
    </row>
    <row r="38" spans="1:11" ht="18" customHeight="1">
      <c r="A38" s="73" t="s">
        <v>144</v>
      </c>
      <c r="B38" s="74">
        <v>7512330.672313014</v>
      </c>
      <c r="C38" s="75">
        <v>1824786.0106610709</v>
      </c>
      <c r="D38" s="75">
        <v>1614957.7778131273</v>
      </c>
      <c r="E38" s="75">
        <v>751471.89886672783</v>
      </c>
      <c r="F38" s="75">
        <v>961051.39736609266</v>
      </c>
      <c r="G38" s="75">
        <v>1954189.7691770336</v>
      </c>
      <c r="H38" s="75">
        <v>875712.37983777735</v>
      </c>
      <c r="I38" s="75">
        <v>847867.01036963228</v>
      </c>
      <c r="J38" s="75">
        <v>1270003.5212096288</v>
      </c>
      <c r="K38" s="76">
        <v>17612370.437614106</v>
      </c>
    </row>
    <row r="39" spans="1:11" ht="18" customHeight="1">
      <c r="A39" s="37" t="s">
        <v>107</v>
      </c>
      <c r="B39" s="77"/>
      <c r="C39" s="79"/>
      <c r="D39" s="79"/>
      <c r="E39" s="79"/>
      <c r="F39" s="79"/>
      <c r="G39" s="79"/>
      <c r="H39" s="79"/>
      <c r="I39" s="79"/>
      <c r="J39" s="79"/>
      <c r="K39" s="80"/>
    </row>
    <row r="40" spans="1:11" ht="18" customHeight="1">
      <c r="A40" s="73" t="s">
        <v>142</v>
      </c>
      <c r="B40" s="74">
        <v>241279.44935363877</v>
      </c>
      <c r="C40" s="75">
        <v>290117.9673710108</v>
      </c>
      <c r="D40" s="75">
        <v>301072.73935791291</v>
      </c>
      <c r="E40" s="75">
        <v>124175.35973811983</v>
      </c>
      <c r="F40" s="75">
        <v>193935.67491992188</v>
      </c>
      <c r="G40" s="75">
        <v>378393.43291087222</v>
      </c>
      <c r="H40" s="75">
        <v>154888.49568864302</v>
      </c>
      <c r="I40" s="75">
        <v>177866.24970167366</v>
      </c>
      <c r="J40" s="75">
        <v>182991.59124916044</v>
      </c>
      <c r="K40" s="76">
        <v>2044720.9602909535</v>
      </c>
    </row>
    <row r="41" spans="1:11" ht="18" customHeight="1">
      <c r="A41" s="73" t="s">
        <v>87</v>
      </c>
      <c r="B41" s="74">
        <v>3573326.7048366591</v>
      </c>
      <c r="C41" s="75">
        <v>620892.38133321481</v>
      </c>
      <c r="D41" s="75">
        <v>464573.87961818249</v>
      </c>
      <c r="E41" s="75">
        <v>309478.88640162896</v>
      </c>
      <c r="F41" s="75">
        <v>306325.54751332517</v>
      </c>
      <c r="G41" s="75">
        <v>816384.13956945192</v>
      </c>
      <c r="H41" s="75">
        <v>307914.13924488908</v>
      </c>
      <c r="I41" s="75">
        <v>292401.30297670438</v>
      </c>
      <c r="J41" s="75">
        <v>481792.43956538755</v>
      </c>
      <c r="K41" s="76">
        <v>7173089.4210594445</v>
      </c>
    </row>
    <row r="42" spans="1:11" ht="18" customHeight="1">
      <c r="A42" s="73" t="s">
        <v>143</v>
      </c>
      <c r="B42" s="74">
        <v>6256106.9945762455</v>
      </c>
      <c r="C42" s="75">
        <v>1359624.2338214098</v>
      </c>
      <c r="D42" s="75">
        <v>1325716.5150653908</v>
      </c>
      <c r="E42" s="75">
        <v>495497.41666302423</v>
      </c>
      <c r="F42" s="75">
        <v>669907.07610499533</v>
      </c>
      <c r="G42" s="75">
        <v>1328960.2092512231</v>
      </c>
      <c r="H42" s="75">
        <v>667551.94943902513</v>
      </c>
      <c r="I42" s="75">
        <v>644725.56231365749</v>
      </c>
      <c r="J42" s="75">
        <v>971781.94243907882</v>
      </c>
      <c r="K42" s="76">
        <v>13719871.899674049</v>
      </c>
    </row>
    <row r="43" spans="1:11" ht="18" customHeight="1" thickBot="1">
      <c r="A43" s="73" t="s">
        <v>144</v>
      </c>
      <c r="B43" s="87">
        <v>10586596.732658027</v>
      </c>
      <c r="C43" s="88">
        <v>2425379.0141461594</v>
      </c>
      <c r="D43" s="88">
        <v>2194700.0623657731</v>
      </c>
      <c r="E43" s="88">
        <v>979793.94569936732</v>
      </c>
      <c r="F43" s="88">
        <v>1227527.3144452581</v>
      </c>
      <c r="G43" s="88">
        <v>2698347.0764602572</v>
      </c>
      <c r="H43" s="88">
        <v>1186698.2860229781</v>
      </c>
      <c r="I43" s="88">
        <v>1170902.9528356038</v>
      </c>
      <c r="J43" s="88">
        <v>1725296.8963180389</v>
      </c>
      <c r="K43" s="89">
        <v>24195242.280951463</v>
      </c>
    </row>
    <row r="44" spans="1:11" ht="27.75" customHeight="1">
      <c r="A44" s="1991" t="s">
        <v>145</v>
      </c>
      <c r="B44" s="1991"/>
      <c r="C44" s="1991"/>
      <c r="D44" s="1991"/>
      <c r="E44" s="1991"/>
      <c r="F44" s="1991"/>
      <c r="G44" s="1991"/>
      <c r="H44" s="1991"/>
      <c r="K44" s="64" t="s">
        <v>146</v>
      </c>
    </row>
    <row r="45" spans="1:11" ht="18" customHeight="1">
      <c r="A45" s="63" t="s">
        <v>46</v>
      </c>
    </row>
    <row r="46" spans="1:11" ht="18" customHeight="1">
      <c r="A46" s="63" t="s">
        <v>45</v>
      </c>
    </row>
    <row r="47" spans="1:11" ht="18" customHeight="1">
      <c r="A47" s="63" t="s">
        <v>147</v>
      </c>
    </row>
  </sheetData>
  <mergeCells count="2">
    <mergeCell ref="A3:K3"/>
    <mergeCell ref="A44:H44"/>
  </mergeCells>
  <hyperlinks>
    <hyperlink ref="K2" location="පටුන!A1" display="පටුන වෙත"/>
  </hyperlinks>
  <pageMargins left="0.7" right="0.7" top="0.75" bottom="0.75" header="0.3" footer="0.3"/>
  <pageSetup paperSize="9" scale="51" orientation="portrait" r:id="rId1"/>
  <headerFooter>
    <oddHeader>&amp;L&amp;"Calibri"&amp;10&amp;K000000[Limited Sharing]&amp;1#_x000D_&amp;"Calibri"&amp;11&amp;K000000</oddHeader>
  </headerFooter>
  <colBreaks count="1" manualBreakCount="1">
    <brk id="11"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zoomScaleNormal="100" zoomScaleSheetLayoutView="100" workbookViewId="0">
      <selection activeCell="J2" sqref="J2"/>
    </sheetView>
  </sheetViews>
  <sheetFormatPr defaultRowHeight="13.5"/>
  <cols>
    <col min="1" max="1" width="49.625" style="56" customWidth="1"/>
    <col min="2" max="10" width="11.25" style="56" customWidth="1"/>
    <col min="11" max="11" width="9.125" style="56" customWidth="1"/>
    <col min="12" max="12" width="6.875" style="56" customWidth="1"/>
    <col min="13" max="13" width="7.625" style="56" customWidth="1"/>
    <col min="14" max="14" width="6" style="56" customWidth="1"/>
    <col min="15" max="15" width="9" style="56"/>
    <col min="16" max="16" width="5.375" style="56" customWidth="1"/>
    <col min="17" max="16384" width="9" style="56"/>
  </cols>
  <sheetData>
    <row r="1" spans="1:12" s="90" customFormat="1" ht="15.75">
      <c r="A1" s="48" t="s">
        <v>114</v>
      </c>
      <c r="B1" s="47"/>
      <c r="C1" s="47"/>
      <c r="D1" s="47"/>
      <c r="E1" s="47"/>
      <c r="F1" s="47"/>
      <c r="G1" s="47"/>
      <c r="J1" s="46" t="s">
        <v>148</v>
      </c>
    </row>
    <row r="2" spans="1:12" s="90" customFormat="1" ht="15.75">
      <c r="A2" s="47"/>
      <c r="B2" s="47"/>
      <c r="C2" s="47"/>
      <c r="D2" s="47"/>
      <c r="E2" s="47"/>
      <c r="F2" s="47"/>
      <c r="G2" s="47"/>
      <c r="J2" s="1981" t="s">
        <v>1482</v>
      </c>
    </row>
    <row r="3" spans="1:12" s="90" customFormat="1" ht="24.75" customHeight="1">
      <c r="A3" s="1990" t="s">
        <v>149</v>
      </c>
      <c r="B3" s="1990"/>
      <c r="C3" s="1990"/>
      <c r="D3" s="1990"/>
      <c r="E3" s="1990"/>
      <c r="F3" s="1990"/>
      <c r="G3" s="1990"/>
      <c r="H3" s="1990"/>
      <c r="I3" s="1990"/>
      <c r="J3" s="1990"/>
    </row>
    <row r="4" spans="1:12" ht="14.25" thickBot="1">
      <c r="J4" s="44" t="s">
        <v>111</v>
      </c>
    </row>
    <row r="5" spans="1:12" ht="18" customHeight="1" thickBot="1">
      <c r="A5" s="91" t="s">
        <v>150</v>
      </c>
      <c r="B5" s="42">
        <v>2015</v>
      </c>
      <c r="C5" s="41">
        <v>2016</v>
      </c>
      <c r="D5" s="41">
        <v>2017</v>
      </c>
      <c r="E5" s="41">
        <v>2018</v>
      </c>
      <c r="F5" s="41">
        <v>2019</v>
      </c>
      <c r="G5" s="41" t="s">
        <v>109</v>
      </c>
      <c r="H5" s="41" t="s">
        <v>108</v>
      </c>
      <c r="I5" s="41" t="s">
        <v>107</v>
      </c>
      <c r="J5" s="40" t="s">
        <v>106</v>
      </c>
    </row>
    <row r="6" spans="1:12" ht="18" customHeight="1">
      <c r="A6" s="37" t="s">
        <v>151</v>
      </c>
      <c r="B6" s="92"/>
      <c r="C6" s="92"/>
      <c r="D6" s="92"/>
      <c r="E6" s="92"/>
      <c r="F6" s="92"/>
      <c r="G6" s="92"/>
      <c r="H6" s="92"/>
      <c r="I6" s="92"/>
      <c r="J6" s="93"/>
    </row>
    <row r="7" spans="1:12" ht="7.5" customHeight="1">
      <c r="A7" s="59"/>
      <c r="B7" s="92"/>
      <c r="C7" s="92"/>
      <c r="D7" s="92"/>
      <c r="E7" s="92"/>
      <c r="F7" s="92"/>
      <c r="G7" s="92"/>
      <c r="H7" s="92"/>
      <c r="I7" s="92"/>
      <c r="J7" s="93"/>
    </row>
    <row r="8" spans="1:12" ht="18" customHeight="1">
      <c r="A8" s="94" t="s">
        <v>152</v>
      </c>
      <c r="B8" s="30">
        <v>11566987.4</v>
      </c>
      <c r="C8" s="30">
        <v>12812974.800000001</v>
      </c>
      <c r="D8" s="30">
        <v>14387319</v>
      </c>
      <c r="E8" s="30">
        <v>15351933.5</v>
      </c>
      <c r="F8" s="30">
        <v>15910975.6</v>
      </c>
      <c r="G8" s="30">
        <v>15646253.800000001</v>
      </c>
      <c r="H8" s="30">
        <v>17612370.399999999</v>
      </c>
      <c r="I8" s="30">
        <v>24063762.100000001</v>
      </c>
      <c r="J8" s="32">
        <v>27629665.100000001</v>
      </c>
    </row>
    <row r="9" spans="1:12" ht="7.5" customHeight="1">
      <c r="A9" s="95"/>
      <c r="B9" s="96"/>
      <c r="C9" s="96"/>
      <c r="D9" s="96"/>
      <c r="E9" s="96"/>
      <c r="F9" s="96"/>
      <c r="G9" s="96"/>
      <c r="H9" s="96"/>
      <c r="I9" s="96"/>
      <c r="J9" s="97"/>
    </row>
    <row r="10" spans="1:12" ht="18" customHeight="1">
      <c r="A10" s="98" t="s">
        <v>153</v>
      </c>
      <c r="B10" s="30">
        <v>3125930.5635257815</v>
      </c>
      <c r="C10" s="30">
        <v>3414337.5750834839</v>
      </c>
      <c r="D10" s="30">
        <v>3872520.9667377826</v>
      </c>
      <c r="E10" s="30">
        <v>4354291.6294012349</v>
      </c>
      <c r="F10" s="30">
        <v>4391746.3727002982</v>
      </c>
      <c r="G10" s="30">
        <v>3384516.0928185121</v>
      </c>
      <c r="H10" s="30">
        <v>4281312.5209163222</v>
      </c>
      <c r="I10" s="30">
        <v>6045399.0640060222</v>
      </c>
      <c r="J10" s="32">
        <v>6046944.8786801603</v>
      </c>
    </row>
    <row r="11" spans="1:12" ht="7.5" customHeight="1">
      <c r="A11" s="95"/>
      <c r="B11" s="30"/>
      <c r="C11" s="30"/>
      <c r="D11" s="30"/>
      <c r="E11" s="30"/>
      <c r="F11" s="30"/>
      <c r="G11" s="30"/>
      <c r="H11" s="30"/>
      <c r="I11" s="30"/>
      <c r="J11" s="32"/>
    </row>
    <row r="12" spans="1:12" s="100" customFormat="1" ht="18" customHeight="1">
      <c r="A12" s="99" t="s">
        <v>154</v>
      </c>
      <c r="B12" s="35">
        <v>14692917.963525781</v>
      </c>
      <c r="C12" s="35">
        <v>16227312.375083484</v>
      </c>
      <c r="D12" s="35">
        <v>18259839.966737784</v>
      </c>
      <c r="E12" s="35">
        <v>19706225.129401237</v>
      </c>
      <c r="F12" s="35">
        <v>20302721.972700298</v>
      </c>
      <c r="G12" s="35">
        <v>19030769.892818514</v>
      </c>
      <c r="H12" s="35">
        <f>H8+H10</f>
        <v>21893682.920916319</v>
      </c>
      <c r="I12" s="35">
        <f>I8+I10</f>
        <v>30109161.164006025</v>
      </c>
      <c r="J12" s="34">
        <f>J8+J10</f>
        <v>33676609.978680164</v>
      </c>
    </row>
    <row r="13" spans="1:12" ht="14.25" customHeight="1">
      <c r="A13" s="59"/>
      <c r="B13" s="30"/>
      <c r="C13" s="30"/>
      <c r="D13" s="30"/>
      <c r="E13" s="30"/>
      <c r="F13" s="30"/>
      <c r="G13" s="30"/>
      <c r="H13" s="30"/>
      <c r="I13" s="30"/>
      <c r="J13" s="32"/>
    </row>
    <row r="14" spans="1:12" ht="18" customHeight="1">
      <c r="A14" s="37" t="s">
        <v>155</v>
      </c>
      <c r="B14" s="30"/>
      <c r="C14" s="30"/>
      <c r="D14" s="30"/>
      <c r="E14" s="30"/>
      <c r="F14" s="30"/>
      <c r="G14" s="30"/>
      <c r="H14" s="30"/>
      <c r="I14" s="30"/>
      <c r="J14" s="32"/>
    </row>
    <row r="15" spans="1:12" ht="7.5" customHeight="1">
      <c r="A15" s="101"/>
      <c r="B15" s="30"/>
      <c r="C15" s="30"/>
      <c r="D15" s="30"/>
      <c r="E15" s="30"/>
      <c r="F15" s="30"/>
      <c r="G15" s="30"/>
      <c r="H15" s="30"/>
      <c r="I15" s="30"/>
      <c r="J15" s="32"/>
    </row>
    <row r="16" spans="1:12" ht="18" customHeight="1">
      <c r="A16" s="94" t="s">
        <v>156</v>
      </c>
      <c r="B16" s="30">
        <v>8427175.4507705085</v>
      </c>
      <c r="C16" s="30">
        <v>9016544.2146736234</v>
      </c>
      <c r="D16" s="30">
        <v>9634522.7196546923</v>
      </c>
      <c r="E16" s="30">
        <v>10571360.532566765</v>
      </c>
      <c r="F16" s="30">
        <v>11403355.787025906</v>
      </c>
      <c r="G16" s="30">
        <v>11469128.958565822</v>
      </c>
      <c r="H16" s="30">
        <v>12443651.314055987</v>
      </c>
      <c r="I16" s="30">
        <v>18038220.186777666</v>
      </c>
      <c r="J16" s="32">
        <v>21051610.47180631</v>
      </c>
      <c r="L16" s="102"/>
    </row>
    <row r="17" spans="1:12" ht="7.5" customHeight="1">
      <c r="A17" s="95"/>
      <c r="B17" s="30"/>
      <c r="C17" s="30"/>
      <c r="D17" s="30"/>
      <c r="E17" s="30"/>
      <c r="F17" s="30"/>
      <c r="G17" s="30"/>
      <c r="H17" s="30"/>
      <c r="I17" s="30"/>
      <c r="J17" s="32"/>
      <c r="L17" s="102"/>
    </row>
    <row r="18" spans="1:12" ht="18" customHeight="1">
      <c r="A18" s="98" t="s">
        <v>157</v>
      </c>
      <c r="B18" s="30">
        <v>3268671.4096877626</v>
      </c>
      <c r="C18" s="30">
        <v>3855308.8198126964</v>
      </c>
      <c r="D18" s="30">
        <v>4546419.845219302</v>
      </c>
      <c r="E18" s="30">
        <v>4719485.7165097175</v>
      </c>
      <c r="F18" s="30">
        <v>4541973.7895432562</v>
      </c>
      <c r="G18" s="30">
        <v>3999817.9809655389</v>
      </c>
      <c r="H18" s="30">
        <v>4640108.3119603219</v>
      </c>
      <c r="I18" s="30">
        <v>5724065.48351519</v>
      </c>
      <c r="J18" s="32">
        <v>4859589.4681896223</v>
      </c>
      <c r="K18" s="103"/>
      <c r="L18" s="102"/>
    </row>
    <row r="19" spans="1:12" ht="7.5" customHeight="1">
      <c r="A19" s="95"/>
      <c r="B19" s="30"/>
      <c r="C19" s="30"/>
      <c r="D19" s="30"/>
      <c r="E19" s="30"/>
      <c r="F19" s="30"/>
      <c r="G19" s="30"/>
      <c r="H19" s="30"/>
      <c r="I19" s="30"/>
      <c r="J19" s="32"/>
      <c r="K19" s="103"/>
    </row>
    <row r="20" spans="1:12" ht="18" customHeight="1">
      <c r="A20" s="94" t="s">
        <v>158</v>
      </c>
      <c r="B20" s="30">
        <v>696005.90929803287</v>
      </c>
      <c r="C20" s="30">
        <v>815410.565959631</v>
      </c>
      <c r="D20" s="30">
        <v>1169177.223748964</v>
      </c>
      <c r="E20" s="30">
        <v>1122965.0242090034</v>
      </c>
      <c r="F20" s="30">
        <v>885055.70962432504</v>
      </c>
      <c r="G20" s="30">
        <v>1143281.369311569</v>
      </c>
      <c r="H20" s="30">
        <v>1829659.8788512058</v>
      </c>
      <c r="I20" s="30">
        <v>1158963.0803809236</v>
      </c>
      <c r="J20" s="32">
        <v>2131162.9733848618</v>
      </c>
    </row>
    <row r="21" spans="1:12" ht="7.5" customHeight="1">
      <c r="A21" s="95"/>
      <c r="B21" s="30"/>
      <c r="C21" s="30"/>
      <c r="D21" s="30"/>
      <c r="E21" s="30"/>
      <c r="F21" s="30"/>
      <c r="G21" s="30"/>
      <c r="H21" s="30"/>
      <c r="I21" s="30"/>
      <c r="J21" s="32"/>
    </row>
    <row r="22" spans="1:12" ht="18" customHeight="1">
      <c r="A22" s="98" t="s">
        <v>159</v>
      </c>
      <c r="B22" s="30">
        <v>2301065.1937694782</v>
      </c>
      <c r="C22" s="30">
        <v>2540048.7346375324</v>
      </c>
      <c r="D22" s="30">
        <v>2909720.1783245066</v>
      </c>
      <c r="E22" s="30">
        <v>3292413.8171157474</v>
      </c>
      <c r="F22" s="30">
        <v>3472336.6865068097</v>
      </c>
      <c r="G22" s="30">
        <v>2418541.5709436042</v>
      </c>
      <c r="H22" s="30">
        <v>2980263.4536629156</v>
      </c>
      <c r="I22" s="30">
        <v>5187912.3663566913</v>
      </c>
      <c r="J22" s="32">
        <v>5634247.0535292272</v>
      </c>
    </row>
    <row r="23" spans="1:12" ht="7.5" customHeight="1">
      <c r="A23" s="95"/>
      <c r="B23" s="30"/>
      <c r="C23" s="30"/>
      <c r="D23" s="30"/>
      <c r="E23" s="30"/>
      <c r="F23" s="30"/>
      <c r="G23" s="30"/>
      <c r="H23" s="30"/>
      <c r="I23" s="30"/>
      <c r="J23" s="32"/>
    </row>
    <row r="24" spans="1:12" s="100" customFormat="1" ht="18" customHeight="1">
      <c r="A24" s="99" t="s">
        <v>154</v>
      </c>
      <c r="B24" s="35">
        <f t="shared" ref="B24:G24" si="0">B16+B18+B20+B22</f>
        <v>14692917.963525783</v>
      </c>
      <c r="C24" s="35">
        <f t="shared" si="0"/>
        <v>16227312.335083483</v>
      </c>
      <c r="D24" s="35">
        <f t="shared" si="0"/>
        <v>18259839.966947462</v>
      </c>
      <c r="E24" s="35">
        <f t="shared" si="0"/>
        <v>19706225.090401232</v>
      </c>
      <c r="F24" s="35">
        <f t="shared" si="0"/>
        <v>20302721.972700298</v>
      </c>
      <c r="G24" s="35">
        <f t="shared" si="0"/>
        <v>19030769.879786532</v>
      </c>
      <c r="H24" s="35">
        <f>H16+H18+H20+H22</f>
        <v>21893682.95853043</v>
      </c>
      <c r="I24" s="35">
        <f>I16+I18+I20+I22</f>
        <v>30109161.117030472</v>
      </c>
      <c r="J24" s="34">
        <f>J16+J18+J20+J22</f>
        <v>33676609.96691002</v>
      </c>
    </row>
    <row r="25" spans="1:12" ht="7.5" customHeight="1" thickBot="1">
      <c r="A25" s="60"/>
      <c r="B25" s="104"/>
      <c r="C25" s="104"/>
      <c r="D25" s="104"/>
      <c r="E25" s="104"/>
      <c r="F25" s="104"/>
      <c r="G25" s="104"/>
      <c r="H25" s="105"/>
      <c r="I25" s="104"/>
      <c r="J25" s="106"/>
    </row>
    <row r="26" spans="1:12" ht="18" customHeight="1">
      <c r="A26" s="4" t="s">
        <v>48</v>
      </c>
      <c r="B26" s="11"/>
      <c r="C26" s="11"/>
      <c r="D26" s="11"/>
      <c r="E26" s="11"/>
      <c r="F26" s="11"/>
      <c r="G26" s="11"/>
      <c r="J26" s="9" t="s">
        <v>160</v>
      </c>
    </row>
    <row r="27" spans="1:12" ht="18" customHeight="1">
      <c r="A27" s="4" t="s">
        <v>46</v>
      </c>
      <c r="B27" s="4"/>
      <c r="C27" s="4"/>
      <c r="D27" s="4"/>
      <c r="E27" s="4"/>
      <c r="F27" s="4"/>
      <c r="G27" s="4"/>
      <c r="J27" s="44" t="s">
        <v>161</v>
      </c>
    </row>
    <row r="28" spans="1:12" ht="18" customHeight="1">
      <c r="A28" s="4" t="s">
        <v>45</v>
      </c>
      <c r="B28" s="4"/>
      <c r="C28" s="4"/>
      <c r="D28" s="4"/>
      <c r="E28" s="4"/>
      <c r="F28" s="4"/>
      <c r="G28" s="4"/>
      <c r="H28" s="103"/>
      <c r="J28" s="103"/>
    </row>
  </sheetData>
  <mergeCells count="1">
    <mergeCell ref="A3:J3"/>
  </mergeCells>
  <hyperlinks>
    <hyperlink ref="J2" location="පටුන!A1" display="පටුන වෙත"/>
  </hyperlinks>
  <pageMargins left="0.25" right="0.25" top="0.75" bottom="0.75" header="0.3" footer="0.3"/>
  <pageSetup paperSize="9" scale="60" firstPageNumber="0" orientation="portrait" r:id="rId1"/>
  <headerFooter alignWithMargins="0">
    <oddHeader>&amp;L&amp;"Calibri"&amp;10&amp;K000000 [Limited Sharing]&amp;1#_x000D_</oddHeader>
    <oddFooter>&amp;L&amp;"Century Gothic,Italic"&amp;8NA &amp;D &amp;T</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zoomScaleNormal="100" zoomScaleSheetLayoutView="100" workbookViewId="0">
      <selection activeCell="J2" sqref="J2"/>
    </sheetView>
  </sheetViews>
  <sheetFormatPr defaultRowHeight="13.5"/>
  <cols>
    <col min="1" max="1" width="49.625" style="56" customWidth="1"/>
    <col min="2" max="10" width="11.25" style="56" customWidth="1"/>
    <col min="11" max="11" width="9.125" style="56" customWidth="1"/>
    <col min="12" max="12" width="6.875" style="56" customWidth="1"/>
    <col min="13" max="13" width="7.625" style="56" customWidth="1"/>
    <col min="14" max="14" width="6" style="56" customWidth="1"/>
    <col min="15" max="15" width="9" style="56"/>
    <col min="16" max="16" width="5.375" style="56" customWidth="1"/>
    <col min="17" max="16384" width="9" style="56"/>
  </cols>
  <sheetData>
    <row r="1" spans="1:12" s="90" customFormat="1" ht="15.75">
      <c r="A1" s="48" t="s">
        <v>114</v>
      </c>
      <c r="B1" s="47"/>
      <c r="C1" s="47"/>
      <c r="D1" s="47"/>
      <c r="E1" s="47"/>
      <c r="F1" s="47"/>
      <c r="G1" s="47"/>
      <c r="J1" s="46" t="s">
        <v>162</v>
      </c>
    </row>
    <row r="2" spans="1:12" s="90" customFormat="1" ht="15.75">
      <c r="A2" s="47"/>
      <c r="B2" s="47"/>
      <c r="C2" s="47"/>
      <c r="D2" s="47"/>
      <c r="E2" s="47"/>
      <c r="F2" s="47"/>
      <c r="G2" s="47"/>
      <c r="J2" s="1981" t="s">
        <v>1482</v>
      </c>
    </row>
    <row r="3" spans="1:12" s="90" customFormat="1" ht="24.75" customHeight="1">
      <c r="A3" s="1990" t="s">
        <v>163</v>
      </c>
      <c r="B3" s="1990"/>
      <c r="C3" s="1990"/>
      <c r="D3" s="1990"/>
      <c r="E3" s="1990"/>
      <c r="F3" s="1990"/>
      <c r="G3" s="1990"/>
      <c r="H3" s="1990"/>
      <c r="I3" s="1990"/>
      <c r="J3" s="1990"/>
    </row>
    <row r="4" spans="1:12" ht="14.25" thickBot="1">
      <c r="J4" s="44" t="s">
        <v>111</v>
      </c>
    </row>
    <row r="5" spans="1:12" ht="18" customHeight="1" thickBot="1">
      <c r="A5" s="91" t="s">
        <v>150</v>
      </c>
      <c r="B5" s="42">
        <v>2015</v>
      </c>
      <c r="C5" s="41">
        <v>2016</v>
      </c>
      <c r="D5" s="41">
        <v>2017</v>
      </c>
      <c r="E5" s="41">
        <v>2018</v>
      </c>
      <c r="F5" s="41">
        <v>2019</v>
      </c>
      <c r="G5" s="41">
        <v>2020</v>
      </c>
      <c r="H5" s="41" t="s">
        <v>108</v>
      </c>
      <c r="I5" s="41" t="s">
        <v>107</v>
      </c>
      <c r="J5" s="40" t="s">
        <v>106</v>
      </c>
    </row>
    <row r="6" spans="1:12" ht="18" customHeight="1">
      <c r="A6" s="37" t="s">
        <v>151</v>
      </c>
      <c r="B6" s="92"/>
      <c r="C6" s="92"/>
      <c r="D6" s="92"/>
      <c r="E6" s="92"/>
      <c r="F6" s="92"/>
      <c r="G6" s="92"/>
      <c r="H6" s="92"/>
      <c r="I6" s="92"/>
      <c r="J6" s="93"/>
    </row>
    <row r="7" spans="1:12" ht="7.5" customHeight="1">
      <c r="A7" s="59"/>
      <c r="B7" s="92"/>
      <c r="C7" s="92"/>
      <c r="D7" s="92"/>
      <c r="E7" s="92"/>
      <c r="F7" s="92"/>
      <c r="G7" s="92"/>
      <c r="H7" s="92"/>
      <c r="I7" s="92"/>
      <c r="J7" s="93"/>
    </row>
    <row r="8" spans="1:12" ht="18" customHeight="1">
      <c r="A8" s="94" t="s">
        <v>152</v>
      </c>
      <c r="B8" s="30">
        <v>11566987</v>
      </c>
      <c r="C8" s="30">
        <v>12151540</v>
      </c>
      <c r="D8" s="30">
        <v>12936612</v>
      </c>
      <c r="E8" s="30">
        <v>13235458</v>
      </c>
      <c r="F8" s="30">
        <v>13206276</v>
      </c>
      <c r="G8" s="30">
        <v>12595550</v>
      </c>
      <c r="H8" s="30">
        <v>13125504.912983395</v>
      </c>
      <c r="I8" s="30">
        <v>12161201.468356768</v>
      </c>
      <c r="J8" s="32">
        <v>11881735.774163777</v>
      </c>
    </row>
    <row r="9" spans="1:12" ht="7.5" customHeight="1">
      <c r="A9" s="95"/>
      <c r="B9" s="96"/>
      <c r="C9" s="96"/>
      <c r="D9" s="96"/>
      <c r="E9" s="96"/>
      <c r="F9" s="96"/>
      <c r="G9" s="96"/>
      <c r="H9" s="96"/>
      <c r="I9" s="96"/>
      <c r="J9" s="97"/>
    </row>
    <row r="10" spans="1:12" ht="18" customHeight="1">
      <c r="A10" s="98" t="s">
        <v>153</v>
      </c>
      <c r="B10" s="30">
        <v>3125930.5635257815</v>
      </c>
      <c r="C10" s="30">
        <v>3344405.4079833608</v>
      </c>
      <c r="D10" s="30">
        <v>3569488.5294570909</v>
      </c>
      <c r="E10" s="30">
        <v>3685940.4926280309</v>
      </c>
      <c r="F10" s="30">
        <v>3556741.7264256757</v>
      </c>
      <c r="G10" s="30">
        <v>2842981.0790191605</v>
      </c>
      <c r="H10" s="30">
        <v>2959641.0739379534</v>
      </c>
      <c r="I10" s="30">
        <v>2371411.7431304213</v>
      </c>
      <c r="J10" s="32">
        <v>2491267.0332742985</v>
      </c>
    </row>
    <row r="11" spans="1:12" ht="7.5" customHeight="1">
      <c r="A11" s="95"/>
      <c r="B11" s="30"/>
      <c r="C11" s="30"/>
      <c r="D11" s="30"/>
      <c r="E11" s="30"/>
      <c r="F11" s="30"/>
      <c r="G11" s="30"/>
      <c r="H11" s="30"/>
      <c r="I11" s="30"/>
      <c r="J11" s="32"/>
    </row>
    <row r="12" spans="1:12" s="100" customFormat="1" ht="18" customHeight="1">
      <c r="A12" s="99" t="s">
        <v>154</v>
      </c>
      <c r="B12" s="35">
        <f t="shared" ref="B12:J12" si="0">B8+B10</f>
        <v>14692917.563525781</v>
      </c>
      <c r="C12" s="35">
        <f t="shared" si="0"/>
        <v>15495945.407983361</v>
      </c>
      <c r="D12" s="35">
        <f t="shared" si="0"/>
        <v>16506100.52945709</v>
      </c>
      <c r="E12" s="35">
        <f t="shared" si="0"/>
        <v>16921398.49262803</v>
      </c>
      <c r="F12" s="35">
        <f t="shared" si="0"/>
        <v>16763017.726425676</v>
      </c>
      <c r="G12" s="35">
        <f t="shared" si="0"/>
        <v>15438531.079019161</v>
      </c>
      <c r="H12" s="35">
        <f t="shared" si="0"/>
        <v>16085145.986921348</v>
      </c>
      <c r="I12" s="35">
        <f t="shared" si="0"/>
        <v>14532613.211487189</v>
      </c>
      <c r="J12" s="34">
        <f t="shared" si="0"/>
        <v>14373002.807438076</v>
      </c>
    </row>
    <row r="13" spans="1:12" ht="14.25" customHeight="1">
      <c r="A13" s="59"/>
      <c r="B13" s="30"/>
      <c r="C13" s="30"/>
      <c r="D13" s="30"/>
      <c r="E13" s="30"/>
      <c r="F13" s="30"/>
      <c r="G13" s="30"/>
      <c r="H13" s="30"/>
      <c r="I13" s="30"/>
      <c r="J13" s="32"/>
    </row>
    <row r="14" spans="1:12" ht="18" customHeight="1">
      <c r="A14" s="37" t="s">
        <v>155</v>
      </c>
      <c r="B14" s="30"/>
      <c r="C14" s="30"/>
      <c r="D14" s="30"/>
      <c r="E14" s="30"/>
      <c r="F14" s="30"/>
      <c r="G14" s="30"/>
      <c r="H14" s="30"/>
      <c r="I14" s="30"/>
      <c r="J14" s="32"/>
    </row>
    <row r="15" spans="1:12" ht="7.5" customHeight="1">
      <c r="A15" s="101"/>
      <c r="B15" s="30"/>
      <c r="C15" s="30"/>
      <c r="D15" s="30"/>
      <c r="E15" s="30"/>
      <c r="F15" s="30"/>
      <c r="G15" s="30"/>
      <c r="H15" s="30"/>
      <c r="I15" s="30"/>
      <c r="J15" s="32"/>
    </row>
    <row r="16" spans="1:12" ht="18" customHeight="1">
      <c r="A16" s="94" t="s">
        <v>156</v>
      </c>
      <c r="B16" s="30">
        <v>8427175.4507705048</v>
      </c>
      <c r="C16" s="30">
        <v>8641469.6215567496</v>
      </c>
      <c r="D16" s="30">
        <v>8652184.8689698391</v>
      </c>
      <c r="E16" s="30">
        <v>9213783.9526448324</v>
      </c>
      <c r="F16" s="30">
        <v>9601525.6173994448</v>
      </c>
      <c r="G16" s="30">
        <v>9127603.7778431512</v>
      </c>
      <c r="H16" s="30">
        <v>9297802.1315949801</v>
      </c>
      <c r="I16" s="30">
        <v>9279726.9846693426</v>
      </c>
      <c r="J16" s="32">
        <v>9078315.7951106001</v>
      </c>
      <c r="L16" s="102"/>
    </row>
    <row r="17" spans="1:12" ht="7.5" customHeight="1">
      <c r="A17" s="95"/>
      <c r="B17" s="30"/>
      <c r="C17" s="30"/>
      <c r="D17" s="30"/>
      <c r="E17" s="30"/>
      <c r="F17" s="30"/>
      <c r="G17" s="30"/>
      <c r="H17" s="30"/>
      <c r="I17" s="30"/>
      <c r="J17" s="32"/>
      <c r="L17" s="102"/>
    </row>
    <row r="18" spans="1:12" ht="18" customHeight="1">
      <c r="A18" s="98" t="s">
        <v>157</v>
      </c>
      <c r="B18" s="30">
        <v>3268670.9456208209</v>
      </c>
      <c r="C18" s="30">
        <v>3705155.226065509</v>
      </c>
      <c r="D18" s="30">
        <v>4152197.2634802433</v>
      </c>
      <c r="E18" s="30">
        <v>4178612.5799800376</v>
      </c>
      <c r="F18" s="30">
        <v>3737726.8239869359</v>
      </c>
      <c r="G18" s="30">
        <v>3416754.5770407803</v>
      </c>
      <c r="H18" s="30">
        <v>3653260.068282383</v>
      </c>
      <c r="I18" s="30">
        <v>2765388.886149575</v>
      </c>
      <c r="J18" s="32">
        <v>2508172.0021403669</v>
      </c>
      <c r="K18" s="103"/>
      <c r="L18" s="102"/>
    </row>
    <row r="19" spans="1:12" ht="7.5" customHeight="1">
      <c r="A19" s="95"/>
      <c r="B19" s="30"/>
      <c r="C19" s="30"/>
      <c r="D19" s="30"/>
      <c r="E19" s="30"/>
      <c r="F19" s="30"/>
      <c r="G19" s="30"/>
      <c r="H19" s="30"/>
      <c r="I19" s="30"/>
      <c r="J19" s="32"/>
      <c r="K19" s="103"/>
    </row>
    <row r="20" spans="1:12" ht="18" customHeight="1">
      <c r="A20" s="94" t="s">
        <v>158</v>
      </c>
      <c r="B20" s="30">
        <v>696006.37336497603</v>
      </c>
      <c r="C20" s="30">
        <v>736096.81527731556</v>
      </c>
      <c r="D20" s="30">
        <v>1103655.5429381393</v>
      </c>
      <c r="E20" s="30">
        <v>791292.32575871341</v>
      </c>
      <c r="F20" s="30">
        <v>639400.04926387512</v>
      </c>
      <c r="G20" s="30">
        <v>932832.23206104501</v>
      </c>
      <c r="H20" s="30">
        <v>974323.51195278182</v>
      </c>
      <c r="I20" s="30">
        <v>106972.44863032401</v>
      </c>
      <c r="J20" s="32">
        <v>136707.11224899327</v>
      </c>
    </row>
    <row r="21" spans="1:12" ht="7.5" customHeight="1">
      <c r="A21" s="95"/>
      <c r="B21" s="30"/>
      <c r="C21" s="30"/>
      <c r="D21" s="30"/>
      <c r="E21" s="30"/>
      <c r="F21" s="30"/>
      <c r="G21" s="30"/>
      <c r="H21" s="30"/>
      <c r="I21" s="30"/>
      <c r="J21" s="32"/>
    </row>
    <row r="22" spans="1:12" ht="18" customHeight="1">
      <c r="A22" s="98" t="s">
        <v>159</v>
      </c>
      <c r="B22" s="30">
        <v>2301065.1937694782</v>
      </c>
      <c r="C22" s="30">
        <v>2413223.2661777851</v>
      </c>
      <c r="D22" s="30">
        <v>2598062.6551698693</v>
      </c>
      <c r="E22" s="30">
        <v>2737710.0329754478</v>
      </c>
      <c r="F22" s="30">
        <v>2784365.5366014186</v>
      </c>
      <c r="G22" s="30">
        <v>1961340.5950445442</v>
      </c>
      <c r="H22" s="30">
        <v>2159760.2750912029</v>
      </c>
      <c r="I22" s="30">
        <v>2380524.8920379509</v>
      </c>
      <c r="J22" s="32">
        <v>2649807.897938116</v>
      </c>
    </row>
    <row r="23" spans="1:12" ht="7.5" customHeight="1">
      <c r="A23" s="95"/>
      <c r="B23" s="30"/>
      <c r="C23" s="30"/>
      <c r="D23" s="30"/>
      <c r="E23" s="30"/>
      <c r="F23" s="30"/>
      <c r="G23" s="30"/>
      <c r="H23" s="30"/>
      <c r="I23" s="30"/>
      <c r="J23" s="32"/>
    </row>
    <row r="24" spans="1:12" s="100" customFormat="1" ht="18" customHeight="1">
      <c r="A24" s="99" t="s">
        <v>154</v>
      </c>
      <c r="B24" s="35">
        <f t="shared" ref="B24:J24" si="1">B16+B18+B20+B22</f>
        <v>14692917.96352578</v>
      </c>
      <c r="C24" s="35">
        <f t="shared" si="1"/>
        <v>15495944.929077359</v>
      </c>
      <c r="D24" s="35">
        <f t="shared" si="1"/>
        <v>16506100.33055809</v>
      </c>
      <c r="E24" s="35">
        <f t="shared" si="1"/>
        <v>16921398.891359031</v>
      </c>
      <c r="F24" s="35">
        <f t="shared" si="1"/>
        <v>16763018.027251676</v>
      </c>
      <c r="G24" s="35">
        <f t="shared" si="1"/>
        <v>15438531.181989521</v>
      </c>
      <c r="H24" s="35">
        <f t="shared" si="1"/>
        <v>16085145.986921348</v>
      </c>
      <c r="I24" s="35">
        <f t="shared" si="1"/>
        <v>14532613.211487191</v>
      </c>
      <c r="J24" s="34">
        <f t="shared" si="1"/>
        <v>14373002.807438076</v>
      </c>
    </row>
    <row r="25" spans="1:12" ht="7.5" customHeight="1" thickBot="1">
      <c r="A25" s="60"/>
      <c r="B25" s="104"/>
      <c r="C25" s="104"/>
      <c r="D25" s="104"/>
      <c r="E25" s="104"/>
      <c r="F25" s="104"/>
      <c r="G25" s="104"/>
      <c r="H25" s="105"/>
      <c r="I25" s="104"/>
      <c r="J25" s="106"/>
    </row>
    <row r="26" spans="1:12" s="4" customFormat="1" ht="18" customHeight="1">
      <c r="A26" s="4" t="s">
        <v>48</v>
      </c>
      <c r="B26" s="11"/>
      <c r="C26" s="11"/>
      <c r="D26" s="11"/>
      <c r="E26" s="11"/>
      <c r="F26" s="11"/>
      <c r="G26" s="11"/>
      <c r="J26" s="9" t="s">
        <v>160</v>
      </c>
    </row>
    <row r="27" spans="1:12" s="4" customFormat="1" ht="18" customHeight="1">
      <c r="A27" s="4" t="s">
        <v>46</v>
      </c>
      <c r="J27" s="44" t="s">
        <v>161</v>
      </c>
    </row>
    <row r="28" spans="1:12" s="4" customFormat="1" ht="18" customHeight="1">
      <c r="A28" s="4" t="s">
        <v>45</v>
      </c>
      <c r="H28" s="107"/>
      <c r="J28" s="107"/>
    </row>
  </sheetData>
  <mergeCells count="1">
    <mergeCell ref="A3:J3"/>
  </mergeCells>
  <hyperlinks>
    <hyperlink ref="J2" location="පටුන!A1" display="පටුන වෙත"/>
  </hyperlinks>
  <pageMargins left="0.25" right="0.25" top="0.75" bottom="0.75" header="0.3" footer="0.3"/>
  <pageSetup paperSize="9" scale="60" firstPageNumber="0" orientation="portrait" r:id="rId1"/>
  <headerFooter alignWithMargins="0">
    <oddHeader>&amp;L&amp;"Calibri"&amp;10&amp;K000000 [Limited Sharing]&amp;1#_x000D_</oddHeader>
    <oddFooter>&amp;L&amp;"Century Gothic,Italic"&amp;8NA &amp;D &amp;T</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31"/>
  <sheetViews>
    <sheetView zoomScaleNormal="100" zoomScaleSheetLayoutView="100" workbookViewId="0">
      <selection activeCell="J2" sqref="J2"/>
    </sheetView>
  </sheetViews>
  <sheetFormatPr defaultRowHeight="13.5"/>
  <cols>
    <col min="1" max="1" width="49.625" style="56" customWidth="1"/>
    <col min="2" max="10" width="11.25" style="56" customWidth="1"/>
    <col min="11" max="11" width="9.125" style="56" customWidth="1"/>
    <col min="12" max="12" width="6.875" style="56" customWidth="1"/>
    <col min="13" max="13" width="7.625" style="56" customWidth="1"/>
    <col min="14" max="14" width="6" style="56" customWidth="1"/>
    <col min="15" max="15" width="9" style="56"/>
    <col min="16" max="16" width="5.375" style="56" customWidth="1"/>
    <col min="17" max="16384" width="9" style="56"/>
  </cols>
  <sheetData>
    <row r="1" spans="1:28" s="90" customFormat="1" ht="15.75">
      <c r="A1" s="48" t="s">
        <v>114</v>
      </c>
      <c r="B1" s="47"/>
      <c r="C1" s="47"/>
      <c r="D1" s="47"/>
      <c r="E1" s="47"/>
      <c r="F1" s="47"/>
      <c r="G1" s="47"/>
      <c r="J1" s="46" t="s">
        <v>164</v>
      </c>
    </row>
    <row r="2" spans="1:28" s="90" customFormat="1" ht="15.75">
      <c r="A2" s="48"/>
      <c r="B2" s="47"/>
      <c r="C2" s="47"/>
      <c r="D2" s="47"/>
      <c r="E2" s="47"/>
      <c r="F2" s="47"/>
      <c r="G2" s="47"/>
      <c r="J2" s="1981" t="s">
        <v>1482</v>
      </c>
    </row>
    <row r="3" spans="1:28" s="4" customFormat="1" ht="24.75" customHeight="1">
      <c r="A3" s="1990" t="s">
        <v>165</v>
      </c>
      <c r="B3" s="1990"/>
      <c r="C3" s="1990"/>
      <c r="D3" s="1990"/>
      <c r="E3" s="1990"/>
      <c r="F3" s="1990"/>
      <c r="G3" s="1990"/>
      <c r="H3" s="1990"/>
      <c r="I3" s="1990"/>
      <c r="J3" s="1990"/>
      <c r="K3" s="12"/>
      <c r="L3" s="12"/>
      <c r="M3" s="12"/>
      <c r="N3" s="12"/>
      <c r="O3" s="12"/>
      <c r="P3" s="12"/>
      <c r="Q3" s="12"/>
      <c r="R3" s="12"/>
      <c r="S3" s="12"/>
      <c r="T3" s="12"/>
      <c r="U3" s="12"/>
      <c r="V3" s="108"/>
    </row>
    <row r="4" spans="1:28" s="4" customFormat="1" ht="14.25" thickBot="1">
      <c r="J4" s="44" t="s">
        <v>111</v>
      </c>
      <c r="U4" s="44"/>
      <c r="V4" s="108"/>
    </row>
    <row r="5" spans="1:28" s="4" customFormat="1" ht="18" customHeight="1" thickBot="1">
      <c r="A5" s="91" t="s">
        <v>150</v>
      </c>
      <c r="B5" s="42">
        <v>2015</v>
      </c>
      <c r="C5" s="41">
        <v>2016</v>
      </c>
      <c r="D5" s="41">
        <v>2017</v>
      </c>
      <c r="E5" s="41">
        <v>2018</v>
      </c>
      <c r="F5" s="41">
        <v>2019</v>
      </c>
      <c r="G5" s="41" t="s">
        <v>109</v>
      </c>
      <c r="H5" s="41" t="s">
        <v>108</v>
      </c>
      <c r="I5" s="41" t="s">
        <v>107</v>
      </c>
      <c r="J5" s="40" t="s">
        <v>106</v>
      </c>
      <c r="K5" s="108"/>
    </row>
    <row r="6" spans="1:28" s="4" customFormat="1" ht="18" customHeight="1">
      <c r="A6" s="37" t="s">
        <v>166</v>
      </c>
      <c r="B6" s="109">
        <v>11566987.4</v>
      </c>
      <c r="C6" s="110">
        <v>12812974.800000001</v>
      </c>
      <c r="D6" s="110">
        <v>14387319</v>
      </c>
      <c r="E6" s="110">
        <v>15351933.5</v>
      </c>
      <c r="F6" s="110">
        <v>15910975.6</v>
      </c>
      <c r="G6" s="110">
        <v>15646253.786968023</v>
      </c>
      <c r="H6" s="110">
        <v>17612370.437614109</v>
      </c>
      <c r="I6" s="110">
        <v>24063762.053024448</v>
      </c>
      <c r="J6" s="111">
        <v>27629665.088229861</v>
      </c>
      <c r="K6" s="108"/>
      <c r="L6" s="112"/>
      <c r="M6" s="113"/>
      <c r="N6" s="113"/>
      <c r="O6" s="113"/>
      <c r="P6" s="112"/>
      <c r="Q6" s="107"/>
    </row>
    <row r="7" spans="1:28" s="4" customFormat="1" ht="7.5" customHeight="1">
      <c r="A7" s="114"/>
      <c r="B7" s="115"/>
      <c r="C7" s="96"/>
      <c r="D7" s="96"/>
      <c r="E7" s="96"/>
      <c r="F7" s="96"/>
      <c r="G7" s="96"/>
      <c r="H7" s="116"/>
      <c r="I7" s="116"/>
      <c r="J7" s="117"/>
      <c r="K7" s="108"/>
    </row>
    <row r="8" spans="1:28" s="4" customFormat="1" ht="18" customHeight="1">
      <c r="A8" s="118" t="s">
        <v>167</v>
      </c>
      <c r="B8" s="115">
        <v>17253.425663906495</v>
      </c>
      <c r="C8" s="116">
        <v>18499.414187278333</v>
      </c>
      <c r="D8" s="116">
        <v>26394.128090309681</v>
      </c>
      <c r="E8" s="116">
        <v>40203.673782961283</v>
      </c>
      <c r="F8" s="116">
        <v>44988.994548044575</v>
      </c>
      <c r="G8" s="116">
        <v>36766.345425254236</v>
      </c>
      <c r="H8" s="116">
        <v>22964.607805924607</v>
      </c>
      <c r="I8" s="116">
        <v>90402.199135119052</v>
      </c>
      <c r="J8" s="117">
        <v>151550.18825615448</v>
      </c>
      <c r="K8" s="13"/>
      <c r="L8" s="13"/>
      <c r="M8" s="13"/>
      <c r="N8" s="13"/>
      <c r="O8" s="13"/>
      <c r="P8" s="13"/>
      <c r="Q8" s="13"/>
      <c r="R8" s="13"/>
      <c r="S8" s="13"/>
      <c r="T8" s="13"/>
      <c r="U8" s="13"/>
      <c r="V8" s="13"/>
      <c r="W8" s="13"/>
      <c r="X8" s="13"/>
      <c r="Y8" s="13"/>
      <c r="Z8" s="13"/>
      <c r="AA8" s="13"/>
      <c r="AB8" s="13"/>
    </row>
    <row r="9" spans="1:28" s="4" customFormat="1" ht="7.5" customHeight="1">
      <c r="A9" s="118"/>
      <c r="B9" s="119"/>
      <c r="C9" s="120"/>
      <c r="D9" s="120"/>
      <c r="E9" s="120"/>
      <c r="F9" s="120"/>
      <c r="G9" s="120"/>
      <c r="H9" s="120"/>
      <c r="I9" s="120"/>
      <c r="J9" s="121"/>
      <c r="K9" s="107"/>
      <c r="L9" s="107"/>
      <c r="T9" s="7"/>
    </row>
    <row r="10" spans="1:28" s="4" customFormat="1" ht="18" customHeight="1">
      <c r="A10" s="118" t="s">
        <v>168</v>
      </c>
      <c r="B10" s="115">
        <v>291993.81052027905</v>
      </c>
      <c r="C10" s="116">
        <v>338151.46947218687</v>
      </c>
      <c r="D10" s="116">
        <v>379250.28408875508</v>
      </c>
      <c r="E10" s="116">
        <v>429804.583061388</v>
      </c>
      <c r="F10" s="116">
        <v>486382.88904649718</v>
      </c>
      <c r="G10" s="116">
        <v>459828.94281934795</v>
      </c>
      <c r="H10" s="116">
        <v>418503.69277007435</v>
      </c>
      <c r="I10" s="116">
        <v>721618.42016100814</v>
      </c>
      <c r="J10" s="117">
        <v>1046840.6345164875</v>
      </c>
      <c r="K10" s="107"/>
      <c r="L10" s="107"/>
      <c r="M10" s="7"/>
      <c r="O10" s="7"/>
      <c r="P10" s="7"/>
      <c r="R10" s="7"/>
    </row>
    <row r="11" spans="1:28" s="4" customFormat="1" ht="7.5" customHeight="1">
      <c r="A11" s="114"/>
      <c r="B11" s="115"/>
      <c r="C11" s="96"/>
      <c r="D11" s="96"/>
      <c r="E11" s="96"/>
      <c r="F11" s="96"/>
      <c r="G11" s="96"/>
      <c r="H11" s="116"/>
      <c r="I11" s="116"/>
      <c r="J11" s="117"/>
      <c r="K11" s="107"/>
      <c r="L11" s="107"/>
    </row>
    <row r="12" spans="1:28" s="4" customFormat="1" ht="18" customHeight="1">
      <c r="A12" s="37" t="s">
        <v>169</v>
      </c>
      <c r="B12" s="109">
        <v>11292247.015143627</v>
      </c>
      <c r="C12" s="122">
        <v>12493322.744715093</v>
      </c>
      <c r="D12" s="122">
        <v>14034462.844001554</v>
      </c>
      <c r="E12" s="122">
        <v>14962332.590721574</v>
      </c>
      <c r="F12" s="122">
        <v>15469581.705501547</v>
      </c>
      <c r="G12" s="122">
        <f>G6+G8-G10</f>
        <v>15223191.189573929</v>
      </c>
      <c r="H12" s="122">
        <f>H6+H8-H10</f>
        <v>17216831.352649961</v>
      </c>
      <c r="I12" s="122">
        <f>I6+I8-I10</f>
        <v>23432545.831998557</v>
      </c>
      <c r="J12" s="123">
        <f>J6+J8-J10</f>
        <v>26734374.641969528</v>
      </c>
      <c r="K12" s="107"/>
      <c r="L12" s="107"/>
      <c r="M12" s="7"/>
      <c r="N12" s="7"/>
      <c r="O12" s="113"/>
      <c r="P12" s="112"/>
      <c r="Q12" s="107"/>
    </row>
    <row r="13" spans="1:28" s="4" customFormat="1" ht="7.5" customHeight="1">
      <c r="A13" s="114"/>
      <c r="B13" s="115"/>
      <c r="C13" s="96"/>
      <c r="D13" s="96"/>
      <c r="E13" s="96"/>
      <c r="F13" s="96"/>
      <c r="G13" s="96"/>
      <c r="H13" s="116"/>
      <c r="I13" s="116"/>
      <c r="J13" s="117"/>
      <c r="K13" s="107"/>
      <c r="L13" s="107"/>
    </row>
    <row r="14" spans="1:28" s="4" customFormat="1" ht="18" customHeight="1">
      <c r="A14" s="118" t="s">
        <v>170</v>
      </c>
      <c r="B14" s="124">
        <v>952567.56010422227</v>
      </c>
      <c r="C14" s="116">
        <v>1057280.7156540656</v>
      </c>
      <c r="D14" s="116">
        <v>1093606.6114293346</v>
      </c>
      <c r="E14" s="116">
        <v>1139324.4819212854</v>
      </c>
      <c r="F14" s="116">
        <v>1202333.8656235626</v>
      </c>
      <c r="G14" s="116">
        <v>1319377.4262479595</v>
      </c>
      <c r="H14" s="116">
        <v>1088387.8490891499</v>
      </c>
      <c r="I14" s="116">
        <v>1253676.6394953239</v>
      </c>
      <c r="J14" s="117">
        <v>1957222.0557320069</v>
      </c>
      <c r="K14" s="107"/>
      <c r="L14" s="107"/>
      <c r="M14" s="7"/>
      <c r="O14" s="7"/>
      <c r="P14" s="7"/>
      <c r="R14" s="7"/>
    </row>
    <row r="15" spans="1:28" s="4" customFormat="1" ht="7.5" customHeight="1">
      <c r="A15" s="118"/>
      <c r="B15" s="119"/>
      <c r="C15" s="120"/>
      <c r="D15" s="120"/>
      <c r="E15" s="120"/>
      <c r="F15" s="120"/>
      <c r="G15" s="120"/>
      <c r="H15" s="120"/>
      <c r="I15" s="120"/>
      <c r="J15" s="121"/>
      <c r="K15" s="107"/>
      <c r="L15" s="107"/>
    </row>
    <row r="16" spans="1:28" s="4" customFormat="1" ht="18" customHeight="1">
      <c r="A16" s="118" t="s">
        <v>171</v>
      </c>
      <c r="B16" s="124">
        <v>110485.98110406242</v>
      </c>
      <c r="C16" s="116">
        <v>117498.48241625997</v>
      </c>
      <c r="D16" s="116">
        <v>129290.83861862477</v>
      </c>
      <c r="E16" s="116">
        <v>139820.98025610385</v>
      </c>
      <c r="F16" s="116">
        <v>171643.89464433084</v>
      </c>
      <c r="G16" s="116">
        <v>168588.7940432083</v>
      </c>
      <c r="H16" s="116">
        <v>53693.63555956565</v>
      </c>
      <c r="I16" s="116">
        <v>94272.337609475391</v>
      </c>
      <c r="J16" s="117">
        <v>121014.96695566512</v>
      </c>
      <c r="K16" s="107"/>
      <c r="L16" s="107"/>
      <c r="M16" s="7"/>
      <c r="N16" s="7"/>
      <c r="O16" s="107"/>
    </row>
    <row r="17" spans="1:29" s="4" customFormat="1" ht="7.5" customHeight="1">
      <c r="A17" s="114"/>
      <c r="B17" s="115"/>
      <c r="C17" s="96"/>
      <c r="D17" s="96"/>
      <c r="E17" s="96"/>
      <c r="F17" s="96"/>
      <c r="G17" s="96"/>
      <c r="H17" s="96"/>
      <c r="I17" s="96"/>
      <c r="J17" s="97"/>
      <c r="K17" s="107"/>
      <c r="L17" s="107"/>
    </row>
    <row r="18" spans="1:29" s="4" customFormat="1" ht="18" customHeight="1">
      <c r="A18" s="37" t="s">
        <v>172</v>
      </c>
      <c r="B18" s="109">
        <v>12134328.594143787</v>
      </c>
      <c r="C18" s="125">
        <v>13433104.977952899</v>
      </c>
      <c r="D18" s="125">
        <v>14998778.616812263</v>
      </c>
      <c r="E18" s="125">
        <v>15961836.092386756</v>
      </c>
      <c r="F18" s="125">
        <v>16500271.676480778</v>
      </c>
      <c r="G18" s="125">
        <f>G12+G14-G16</f>
        <v>16373979.821778681</v>
      </c>
      <c r="H18" s="125">
        <f>H12+H14-H16</f>
        <v>18251525.566179544</v>
      </c>
      <c r="I18" s="122">
        <f>I12+I14-I16</f>
        <v>24591950.133884408</v>
      </c>
      <c r="J18" s="123">
        <f>J12+J14-J16</f>
        <v>28570581.730745871</v>
      </c>
      <c r="K18" s="107"/>
      <c r="L18" s="107"/>
    </row>
    <row r="19" spans="1:29" s="4" customFormat="1" ht="7.5" customHeight="1">
      <c r="A19" s="114"/>
      <c r="B19" s="115"/>
      <c r="C19" s="96"/>
      <c r="D19" s="96"/>
      <c r="E19" s="96"/>
      <c r="F19" s="96"/>
      <c r="G19" s="96"/>
      <c r="H19" s="116"/>
      <c r="I19" s="116"/>
      <c r="J19" s="117"/>
      <c r="K19" s="108"/>
      <c r="L19" s="18"/>
    </row>
    <row r="20" spans="1:29" s="4" customFormat="1" ht="18" customHeight="1">
      <c r="A20" s="118" t="s">
        <v>173</v>
      </c>
      <c r="B20" s="124">
        <v>8427175.4507705085</v>
      </c>
      <c r="C20" s="116">
        <v>9016544.2146736234</v>
      </c>
      <c r="D20" s="116">
        <v>9634522.7196546923</v>
      </c>
      <c r="E20" s="116">
        <v>10571360.532566765</v>
      </c>
      <c r="F20" s="116">
        <v>11403355.787025906</v>
      </c>
      <c r="G20" s="116">
        <v>11469128.958565822</v>
      </c>
      <c r="H20" s="126">
        <v>12443651.314055987</v>
      </c>
      <c r="I20" s="116">
        <v>18038220.186777666</v>
      </c>
      <c r="J20" s="117">
        <v>21051610.47180631</v>
      </c>
      <c r="K20" s="108"/>
      <c r="L20" s="107"/>
      <c r="M20" s="107"/>
      <c r="N20" s="107"/>
      <c r="O20" s="107"/>
    </row>
    <row r="21" spans="1:29" s="4" customFormat="1" ht="7.5" customHeight="1">
      <c r="A21" s="114"/>
      <c r="B21" s="119"/>
      <c r="C21" s="120"/>
      <c r="D21" s="120"/>
      <c r="E21" s="120"/>
      <c r="F21" s="120"/>
      <c r="G21" s="120"/>
      <c r="H21" s="120"/>
      <c r="I21" s="116"/>
      <c r="J21" s="117"/>
      <c r="K21" s="108"/>
      <c r="L21" s="18"/>
    </row>
    <row r="22" spans="1:29" s="4" customFormat="1" ht="18" customHeight="1">
      <c r="A22" s="37" t="s">
        <v>174</v>
      </c>
      <c r="B22" s="109">
        <v>3707153.1433732789</v>
      </c>
      <c r="C22" s="125">
        <v>4416560.763279276</v>
      </c>
      <c r="D22" s="125">
        <v>5364255.8971575703</v>
      </c>
      <c r="E22" s="125">
        <v>5390475.5598199908</v>
      </c>
      <c r="F22" s="125">
        <v>5096915.8894548714</v>
      </c>
      <c r="G22" s="125">
        <f>G18-G20</f>
        <v>4904850.8632128593</v>
      </c>
      <c r="H22" s="125">
        <f>H18-H20</f>
        <v>5807874.252123557</v>
      </c>
      <c r="I22" s="125">
        <f>I18-I20</f>
        <v>6553729.9471067414</v>
      </c>
      <c r="J22" s="127">
        <f>J18-J20</f>
        <v>7518971.2589395605</v>
      </c>
      <c r="K22" s="128"/>
      <c r="L22" s="129"/>
      <c r="M22" s="129"/>
      <c r="N22" s="129"/>
      <c r="O22" s="129"/>
    </row>
    <row r="23" spans="1:29" s="4" customFormat="1" ht="7.5" customHeight="1">
      <c r="A23" s="114"/>
      <c r="B23" s="115"/>
      <c r="C23" s="96"/>
      <c r="D23" s="96"/>
      <c r="E23" s="96"/>
      <c r="F23" s="96"/>
      <c r="G23" s="96"/>
      <c r="H23" s="116"/>
      <c r="I23" s="116"/>
      <c r="J23" s="117"/>
      <c r="K23" s="108"/>
      <c r="L23" s="18"/>
    </row>
    <row r="24" spans="1:29" s="4" customFormat="1" ht="18" customHeight="1">
      <c r="A24" s="118" t="s">
        <v>175</v>
      </c>
      <c r="B24" s="130">
        <v>257524.175612516</v>
      </c>
      <c r="C24" s="131">
        <v>254158.66249305499</v>
      </c>
      <c r="D24" s="131">
        <v>351341.171601012</v>
      </c>
      <c r="E24" s="131">
        <v>451975.21989873302</v>
      </c>
      <c r="F24" s="131">
        <v>330113.60971270897</v>
      </c>
      <c r="G24" s="131">
        <v>238248.48706425057</v>
      </c>
      <c r="H24" s="131">
        <v>661893.93868797226</v>
      </c>
      <c r="I24" s="131">
        <v>329298.61678937136</v>
      </c>
      <c r="J24" s="132">
        <v>-528218.81736507558</v>
      </c>
      <c r="K24" s="128"/>
      <c r="L24" s="107"/>
      <c r="M24" s="107"/>
      <c r="N24" s="107"/>
      <c r="O24" s="107"/>
      <c r="P24" s="107"/>
      <c r="Q24" s="107"/>
      <c r="S24" s="107"/>
      <c r="T24" s="107"/>
      <c r="U24" s="107"/>
      <c r="V24" s="107"/>
    </row>
    <row r="25" spans="1:29" s="4" customFormat="1" ht="7.5" customHeight="1">
      <c r="A25" s="133"/>
      <c r="B25" s="115"/>
      <c r="C25" s="96"/>
      <c r="D25" s="96"/>
      <c r="E25" s="96"/>
      <c r="F25" s="96"/>
      <c r="G25" s="96"/>
      <c r="H25" s="116"/>
      <c r="I25" s="116"/>
      <c r="J25" s="117"/>
      <c r="K25" s="108"/>
      <c r="L25" s="18"/>
    </row>
    <row r="26" spans="1:29" s="4" customFormat="1" ht="18" customHeight="1">
      <c r="A26" s="37" t="s">
        <v>176</v>
      </c>
      <c r="B26" s="109">
        <v>3964677.3189857947</v>
      </c>
      <c r="C26" s="125">
        <v>4670719.4257723307</v>
      </c>
      <c r="D26" s="125">
        <v>5715597.0687585827</v>
      </c>
      <c r="E26" s="125">
        <v>5842450.7797187241</v>
      </c>
      <c r="F26" s="125">
        <v>5427029.4991675802</v>
      </c>
      <c r="G26" s="125">
        <v>5143099.3502771081</v>
      </c>
      <c r="H26" s="125">
        <v>6469768.1908115279</v>
      </c>
      <c r="I26" s="125">
        <v>6883028.5638961131</v>
      </c>
      <c r="J26" s="127">
        <v>6990752.4415744841</v>
      </c>
      <c r="K26" s="7"/>
      <c r="L26" s="7"/>
      <c r="M26" s="7"/>
      <c r="N26" s="7"/>
    </row>
    <row r="27" spans="1:29" s="4" customFormat="1" ht="7.5" customHeight="1" thickBot="1">
      <c r="A27" s="134"/>
      <c r="B27" s="135"/>
      <c r="C27" s="136"/>
      <c r="D27" s="136"/>
      <c r="E27" s="136"/>
      <c r="F27" s="136"/>
      <c r="G27" s="136"/>
      <c r="H27" s="137"/>
      <c r="I27" s="137"/>
      <c r="J27" s="138"/>
      <c r="K27" s="108"/>
      <c r="M27" s="18"/>
    </row>
    <row r="28" spans="1:29" s="4" customFormat="1" ht="18" customHeight="1">
      <c r="A28" s="4" t="s">
        <v>48</v>
      </c>
      <c r="J28" s="9" t="s">
        <v>160</v>
      </c>
      <c r="V28" s="108"/>
      <c r="W28" s="107"/>
      <c r="X28" s="18"/>
      <c r="Y28" s="18"/>
      <c r="Z28" s="18"/>
      <c r="AA28" s="107"/>
      <c r="AB28" s="18"/>
    </row>
    <row r="29" spans="1:29" s="4" customFormat="1" ht="18" customHeight="1">
      <c r="A29" s="4" t="s">
        <v>46</v>
      </c>
      <c r="J29" s="44" t="s">
        <v>161</v>
      </c>
      <c r="K29" s="139"/>
      <c r="V29" s="108"/>
      <c r="W29" s="18"/>
      <c r="X29" s="107"/>
      <c r="Y29" s="18"/>
      <c r="Z29" s="18"/>
      <c r="AA29" s="18"/>
      <c r="AB29" s="18"/>
    </row>
    <row r="30" spans="1:29" s="4" customFormat="1" ht="18" customHeight="1">
      <c r="A30" s="4" t="s">
        <v>45</v>
      </c>
      <c r="I30" s="140"/>
      <c r="J30" s="140"/>
      <c r="K30" s="140"/>
      <c r="S30" s="140"/>
      <c r="T30" s="140"/>
      <c r="U30" s="141"/>
      <c r="V30" s="13"/>
      <c r="W30" s="13"/>
    </row>
    <row r="31" spans="1:29" s="4" customFormat="1" ht="18" customHeight="1">
      <c r="A31" s="4" t="s">
        <v>44</v>
      </c>
      <c r="I31" s="13"/>
      <c r="J31" s="13"/>
      <c r="K31" s="13"/>
      <c r="S31" s="13"/>
      <c r="T31" s="13"/>
      <c r="U31" s="142"/>
      <c r="V31" s="143"/>
      <c r="W31" s="142"/>
      <c r="X31" s="142"/>
      <c r="Y31" s="142"/>
      <c r="Z31" s="142"/>
      <c r="AA31" s="142"/>
      <c r="AB31" s="142"/>
      <c r="AC31" s="144"/>
    </row>
  </sheetData>
  <mergeCells count="1">
    <mergeCell ref="A3:J3"/>
  </mergeCells>
  <hyperlinks>
    <hyperlink ref="J2" location="පටුන!A1" display="පටුන වෙත"/>
  </hyperlinks>
  <pageMargins left="0.25" right="0.25" top="0.75" bottom="0.75" header="0.3" footer="0.3"/>
  <pageSetup paperSize="9" scale="60" firstPageNumber="0" orientation="portrait" r:id="rId1"/>
  <headerFooter alignWithMargins="0">
    <oddHeader>&amp;L&amp;"Calibri"&amp;10&amp;K000000 [Limited Sharing]&amp;1#_x000D_</oddHeader>
    <oddFooter>&amp;L&amp;"Century Gothic,Italic"&amp;8NA &amp;D &amp;T</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38"/>
  <sheetViews>
    <sheetView zoomScaleNormal="100" zoomScaleSheetLayoutView="100" workbookViewId="0">
      <pane xSplit="1" topLeftCell="B1" activePane="topRight" state="frozen"/>
      <selection pane="topRight" activeCell="L12" sqref="L12"/>
    </sheetView>
  </sheetViews>
  <sheetFormatPr defaultRowHeight="13.5"/>
  <cols>
    <col min="1" max="1" width="64.625" style="4" customWidth="1"/>
    <col min="2" max="10" width="11.625" style="4" customWidth="1"/>
    <col min="11" max="11" width="8.5" style="4" customWidth="1"/>
    <col min="12" max="12" width="13.5" style="108" bestFit="1" customWidth="1"/>
    <col min="13" max="13" width="18.375" style="4" customWidth="1"/>
    <col min="14" max="14" width="12.625" style="4" customWidth="1"/>
    <col min="15" max="15" width="12.25" style="4" customWidth="1"/>
    <col min="16" max="16" width="8.5" style="4" customWidth="1"/>
    <col min="17" max="21" width="9.125" style="4" customWidth="1"/>
    <col min="22" max="22" width="6.875" style="4" customWidth="1"/>
    <col min="23" max="23" width="7.625" style="4" customWidth="1"/>
    <col min="24" max="24" width="6" style="4" customWidth="1"/>
    <col min="25" max="25" width="9.875" style="4" bestFit="1" customWidth="1"/>
    <col min="26" max="26" width="5.375" style="4" customWidth="1"/>
    <col min="27" max="27" width="9" style="4" bestFit="1" customWidth="1"/>
    <col min="28" max="28" width="9.875" style="4" bestFit="1" customWidth="1"/>
    <col min="29" max="29" width="10.375" style="4" bestFit="1" customWidth="1"/>
    <col min="30" max="16384" width="9" style="4"/>
  </cols>
  <sheetData>
    <row r="1" spans="1:23" s="45" customFormat="1" ht="15.75">
      <c r="A1" s="48" t="s">
        <v>114</v>
      </c>
      <c r="J1" s="46" t="s">
        <v>177</v>
      </c>
      <c r="L1" s="145"/>
    </row>
    <row r="2" spans="1:23" s="45" customFormat="1" ht="15.75">
      <c r="J2" s="1981" t="s">
        <v>1482</v>
      </c>
      <c r="L2" s="145"/>
    </row>
    <row r="3" spans="1:23" s="45" customFormat="1" ht="24.75" customHeight="1">
      <c r="A3" s="1990" t="s">
        <v>178</v>
      </c>
      <c r="B3" s="1990"/>
      <c r="C3" s="1990"/>
      <c r="D3" s="1990"/>
      <c r="E3" s="1990"/>
      <c r="F3" s="1990"/>
      <c r="G3" s="1990"/>
      <c r="H3" s="1990"/>
      <c r="I3" s="1990"/>
      <c r="J3" s="1990"/>
      <c r="L3" s="145"/>
      <c r="O3" s="146"/>
      <c r="P3" s="146"/>
      <c r="Q3" s="1992"/>
      <c r="R3" s="1992"/>
      <c r="S3" s="1992"/>
    </row>
    <row r="4" spans="1:23" ht="14.25" thickBot="1">
      <c r="G4" s="44"/>
      <c r="J4" s="44" t="s">
        <v>111</v>
      </c>
    </row>
    <row r="5" spans="1:23" ht="18" customHeight="1" thickBot="1">
      <c r="A5" s="91" t="s">
        <v>150</v>
      </c>
      <c r="B5" s="52">
        <v>2015</v>
      </c>
      <c r="C5" s="41">
        <v>2016</v>
      </c>
      <c r="D5" s="41">
        <v>2017</v>
      </c>
      <c r="E5" s="41">
        <v>2018</v>
      </c>
      <c r="F5" s="41">
        <v>2019</v>
      </c>
      <c r="G5" s="41" t="s">
        <v>109</v>
      </c>
      <c r="H5" s="41" t="s">
        <v>108</v>
      </c>
      <c r="I5" s="41" t="s">
        <v>107</v>
      </c>
      <c r="J5" s="40" t="s">
        <v>106</v>
      </c>
    </row>
    <row r="6" spans="1:23" ht="18" customHeight="1">
      <c r="A6" s="37" t="s">
        <v>179</v>
      </c>
      <c r="B6" s="125"/>
      <c r="C6" s="147"/>
      <c r="D6" s="147"/>
      <c r="E6" s="147"/>
      <c r="F6" s="122"/>
      <c r="G6" s="147"/>
      <c r="H6" s="122"/>
      <c r="I6" s="122"/>
      <c r="J6" s="123"/>
    </row>
    <row r="7" spans="1:23" ht="7.5" customHeight="1">
      <c r="A7" s="148"/>
      <c r="B7" s="125"/>
      <c r="C7" s="147"/>
      <c r="D7" s="147"/>
      <c r="E7" s="147"/>
      <c r="F7" s="122"/>
      <c r="G7" s="147"/>
      <c r="H7" s="122"/>
      <c r="I7" s="122"/>
      <c r="J7" s="123"/>
      <c r="K7" s="142"/>
      <c r="L7" s="143"/>
      <c r="M7" s="142"/>
      <c r="N7" s="142"/>
      <c r="O7" s="142"/>
      <c r="P7" s="142"/>
      <c r="Q7" s="149"/>
      <c r="R7" s="149"/>
      <c r="S7" s="149"/>
    </row>
    <row r="8" spans="1:23" ht="18" customHeight="1">
      <c r="A8" s="150" t="s">
        <v>180</v>
      </c>
      <c r="B8" s="151">
        <v>3268671.4096877626</v>
      </c>
      <c r="C8" s="152">
        <v>3855308.8198126964</v>
      </c>
      <c r="D8" s="152">
        <v>4546419.845219302</v>
      </c>
      <c r="E8" s="152">
        <v>4719485.7165097175</v>
      </c>
      <c r="F8" s="152">
        <v>4541973.7895432562</v>
      </c>
      <c r="G8" s="152">
        <v>3999817.9809655389</v>
      </c>
      <c r="H8" s="153">
        <v>4640108.3119603219</v>
      </c>
      <c r="I8" s="153">
        <v>5724065.48351519</v>
      </c>
      <c r="J8" s="154">
        <v>4859589.4681896213</v>
      </c>
      <c r="K8" s="107"/>
      <c r="L8" s="4"/>
      <c r="P8" s="155"/>
      <c r="Q8" s="112"/>
      <c r="R8" s="112"/>
      <c r="S8" s="112"/>
      <c r="U8" s="112"/>
      <c r="V8" s="112"/>
      <c r="W8" s="112"/>
    </row>
    <row r="9" spans="1:23" ht="18" customHeight="1">
      <c r="A9" s="156" t="s">
        <v>181</v>
      </c>
      <c r="B9" s="151">
        <v>2048516.31831</v>
      </c>
      <c r="C9" s="152">
        <v>2534593.6896137772</v>
      </c>
      <c r="D9" s="152">
        <v>3170105.2136957147</v>
      </c>
      <c r="E9" s="152">
        <v>3118556.9067702745</v>
      </c>
      <c r="F9" s="152">
        <v>2990077.8717622333</v>
      </c>
      <c r="G9" s="152">
        <v>2658054.9898916925</v>
      </c>
      <c r="H9" s="153">
        <v>3035657.8917422784</v>
      </c>
      <c r="I9" s="153">
        <v>3738518.1178777334</v>
      </c>
      <c r="J9" s="154">
        <v>2876602.2212975109</v>
      </c>
      <c r="K9" s="107"/>
      <c r="L9" s="143"/>
      <c r="M9" s="157"/>
      <c r="N9" s="155"/>
      <c r="O9" s="155"/>
      <c r="P9" s="155"/>
      <c r="Q9" s="112"/>
      <c r="R9" s="112"/>
      <c r="S9" s="112"/>
      <c r="U9" s="112"/>
      <c r="V9" s="112"/>
      <c r="W9" s="112"/>
    </row>
    <row r="10" spans="1:23" ht="18" customHeight="1">
      <c r="A10" s="156" t="s">
        <v>182</v>
      </c>
      <c r="B10" s="151">
        <v>683152.1524614204</v>
      </c>
      <c r="C10" s="152">
        <v>780509.86401763768</v>
      </c>
      <c r="D10" s="152">
        <v>814825.43182115885</v>
      </c>
      <c r="E10" s="152">
        <v>827881.73424807366</v>
      </c>
      <c r="F10" s="152">
        <v>863802.53541991976</v>
      </c>
      <c r="G10" s="152">
        <v>787256.98026310629</v>
      </c>
      <c r="H10" s="153">
        <v>977506.00911262631</v>
      </c>
      <c r="I10" s="153">
        <v>1269989.1920062709</v>
      </c>
      <c r="J10" s="154">
        <v>1269018.5846329632</v>
      </c>
      <c r="K10" s="107"/>
      <c r="L10" s="143"/>
      <c r="M10" s="157"/>
      <c r="N10" s="155"/>
      <c r="O10" s="155"/>
      <c r="P10" s="155"/>
      <c r="Q10" s="112"/>
      <c r="R10" s="112"/>
      <c r="S10" s="112"/>
      <c r="U10" s="112"/>
      <c r="V10" s="112"/>
      <c r="W10" s="112"/>
    </row>
    <row r="11" spans="1:23" ht="18" customHeight="1">
      <c r="A11" s="156" t="s">
        <v>183</v>
      </c>
      <c r="B11" s="151">
        <v>299773.65786124248</v>
      </c>
      <c r="C11" s="152">
        <v>242134.10471407225</v>
      </c>
      <c r="D11" s="152">
        <v>234580.96181526815</v>
      </c>
      <c r="E11" s="152">
        <v>403714.78533776058</v>
      </c>
      <c r="F11" s="152">
        <v>281176.8568439628</v>
      </c>
      <c r="G11" s="152">
        <v>146170.28725883123</v>
      </c>
      <c r="H11" s="153">
        <v>112383.20140089889</v>
      </c>
      <c r="I11" s="153">
        <v>89597.315833221568</v>
      </c>
      <c r="J11" s="154">
        <v>89313.465054979868</v>
      </c>
      <c r="K11" s="107"/>
      <c r="L11" s="143"/>
      <c r="M11" s="157"/>
      <c r="N11" s="155"/>
      <c r="O11" s="155"/>
      <c r="P11" s="155"/>
      <c r="Q11" s="112"/>
      <c r="R11" s="112"/>
      <c r="S11" s="112"/>
      <c r="U11" s="112"/>
      <c r="V11" s="112"/>
      <c r="W11" s="112"/>
    </row>
    <row r="12" spans="1:23" ht="18" customHeight="1">
      <c r="A12" s="156" t="s">
        <v>184</v>
      </c>
      <c r="B12" s="151">
        <v>70703.78651177042</v>
      </c>
      <c r="C12" s="152">
        <v>88855.031584141412</v>
      </c>
      <c r="D12" s="152">
        <v>84235.804825480707</v>
      </c>
      <c r="E12" s="152">
        <v>102097.32425875103</v>
      </c>
      <c r="F12" s="152">
        <v>107690.30669548189</v>
      </c>
      <c r="G12" s="152">
        <v>83173.60784741299</v>
      </c>
      <c r="H12" s="153">
        <v>102848.57478498585</v>
      </c>
      <c r="I12" s="153">
        <v>75960.541009726381</v>
      </c>
      <c r="J12" s="154">
        <v>94858.976406784102</v>
      </c>
      <c r="K12" s="107"/>
      <c r="L12" s="143"/>
      <c r="M12" s="157"/>
      <c r="N12" s="155"/>
      <c r="O12" s="155"/>
      <c r="P12" s="155"/>
      <c r="Q12" s="112"/>
      <c r="R12" s="112"/>
      <c r="S12" s="112"/>
      <c r="U12" s="112"/>
      <c r="V12" s="112"/>
      <c r="W12" s="112"/>
    </row>
    <row r="13" spans="1:23" ht="18" customHeight="1">
      <c r="A13" s="156" t="s">
        <v>185</v>
      </c>
      <c r="B13" s="151">
        <v>22182.951628439125</v>
      </c>
      <c r="C13" s="152">
        <v>21929.84442179968</v>
      </c>
      <c r="D13" s="152">
        <v>22873.740570065969</v>
      </c>
      <c r="E13" s="152">
        <v>19236.960633731229</v>
      </c>
      <c r="F13" s="152">
        <v>15568.446957087383</v>
      </c>
      <c r="G13" s="152">
        <v>15002.613590528144</v>
      </c>
      <c r="H13" s="153">
        <v>18023.056748664403</v>
      </c>
      <c r="I13" s="153">
        <v>20935.322110523444</v>
      </c>
      <c r="J13" s="154">
        <v>20877.11506672886</v>
      </c>
      <c r="K13" s="107"/>
      <c r="L13" s="143"/>
      <c r="M13" s="157"/>
      <c r="N13" s="155"/>
      <c r="O13" s="155"/>
      <c r="P13" s="155"/>
      <c r="Q13" s="112"/>
      <c r="R13" s="112"/>
      <c r="S13" s="112"/>
      <c r="U13" s="112"/>
      <c r="V13" s="112"/>
      <c r="W13" s="112"/>
    </row>
    <row r="14" spans="1:23" ht="18" customHeight="1">
      <c r="A14" s="156" t="s">
        <v>186</v>
      </c>
      <c r="B14" s="151">
        <v>129362.87938</v>
      </c>
      <c r="C14" s="152">
        <v>171268.16697345252</v>
      </c>
      <c r="D14" s="152">
        <v>203725.46294019662</v>
      </c>
      <c r="E14" s="152">
        <v>228573.35861471409</v>
      </c>
      <c r="F14" s="152">
        <v>265345.9707697772</v>
      </c>
      <c r="G14" s="152">
        <v>295737.18770508305</v>
      </c>
      <c r="H14" s="153">
        <v>376800.43827390583</v>
      </c>
      <c r="I14" s="153">
        <v>510535.08520114876</v>
      </c>
      <c r="J14" s="154">
        <v>489578.45550763438</v>
      </c>
      <c r="K14" s="107"/>
      <c r="L14" s="143"/>
      <c r="M14" s="157"/>
      <c r="N14" s="155"/>
      <c r="O14" s="155"/>
      <c r="P14" s="155"/>
      <c r="Q14" s="112"/>
      <c r="R14" s="112"/>
      <c r="S14" s="112"/>
      <c r="U14" s="112"/>
      <c r="V14" s="112"/>
      <c r="W14" s="112"/>
    </row>
    <row r="15" spans="1:23" ht="18" customHeight="1">
      <c r="A15" s="156" t="s">
        <v>187</v>
      </c>
      <c r="B15" s="151">
        <v>14979.663534889778</v>
      </c>
      <c r="C15" s="152">
        <v>16018.118487815571</v>
      </c>
      <c r="D15" s="152">
        <v>16073.229551417793</v>
      </c>
      <c r="E15" s="152">
        <v>19424.646646411737</v>
      </c>
      <c r="F15" s="152">
        <v>18311.801094794177</v>
      </c>
      <c r="G15" s="152">
        <v>14422.314408884595</v>
      </c>
      <c r="H15" s="153">
        <v>16889.13989696301</v>
      </c>
      <c r="I15" s="153">
        <v>18529.909476566034</v>
      </c>
      <c r="J15" s="154">
        <v>19340.650223021061</v>
      </c>
      <c r="K15" s="107"/>
      <c r="L15" s="143"/>
      <c r="M15" s="157"/>
      <c r="N15" s="155"/>
      <c r="O15" s="155"/>
      <c r="P15" s="155"/>
      <c r="Q15" s="112"/>
      <c r="R15" s="112"/>
      <c r="S15" s="112"/>
      <c r="U15" s="112"/>
      <c r="V15" s="112"/>
      <c r="W15" s="112"/>
    </row>
    <row r="16" spans="1:23" ht="18" customHeight="1">
      <c r="A16" s="150" t="s">
        <v>188</v>
      </c>
      <c r="B16" s="151">
        <v>696005.90929803287</v>
      </c>
      <c r="C16" s="152">
        <v>815410.565959631</v>
      </c>
      <c r="D16" s="152">
        <v>1169177.223748964</v>
      </c>
      <c r="E16" s="152">
        <v>1122965.0242090034</v>
      </c>
      <c r="F16" s="152">
        <v>885055.70962432504</v>
      </c>
      <c r="G16" s="152">
        <v>1143281.369311569</v>
      </c>
      <c r="H16" s="158">
        <v>1829659.8788512058</v>
      </c>
      <c r="I16" s="158">
        <v>1158963.0803809236</v>
      </c>
      <c r="J16" s="154">
        <v>2131162.9733848618</v>
      </c>
      <c r="K16" s="107"/>
      <c r="L16" s="143"/>
      <c r="M16" s="157"/>
      <c r="N16" s="155"/>
      <c r="O16" s="155"/>
      <c r="P16" s="107"/>
      <c r="Q16" s="112"/>
      <c r="R16" s="112"/>
      <c r="S16" s="112"/>
      <c r="U16" s="112"/>
      <c r="V16" s="112"/>
      <c r="W16" s="112"/>
    </row>
    <row r="17" spans="1:23" ht="18" customHeight="1">
      <c r="A17" s="156" t="s">
        <v>189</v>
      </c>
      <c r="B17" s="151">
        <v>646278.30929803289</v>
      </c>
      <c r="C17" s="152">
        <v>693690.81591973826</v>
      </c>
      <c r="D17" s="152">
        <v>989992.14328894578</v>
      </c>
      <c r="E17" s="152">
        <v>973920.55657073297</v>
      </c>
      <c r="F17" s="152">
        <v>828914.62404492497</v>
      </c>
      <c r="G17" s="152">
        <v>1057644.7730324101</v>
      </c>
      <c r="H17" s="158">
        <v>1742186.237890318</v>
      </c>
      <c r="I17" s="158">
        <v>1054253.290959239</v>
      </c>
      <c r="J17" s="154">
        <v>1994954.2140800171</v>
      </c>
      <c r="K17" s="107"/>
      <c r="L17" s="107"/>
      <c r="M17" s="107"/>
      <c r="N17" s="107"/>
      <c r="O17" s="107"/>
      <c r="P17" s="155"/>
      <c r="Q17" s="112"/>
      <c r="R17" s="112"/>
      <c r="S17" s="112"/>
      <c r="U17" s="112"/>
      <c r="V17" s="112"/>
      <c r="W17" s="112"/>
    </row>
    <row r="18" spans="1:23" ht="18" customHeight="1">
      <c r="A18" s="156" t="s">
        <v>190</v>
      </c>
      <c r="B18" s="151">
        <v>49727.6</v>
      </c>
      <c r="C18" s="152">
        <v>121719.75003989275</v>
      </c>
      <c r="D18" s="152">
        <v>179185.08046001827</v>
      </c>
      <c r="E18" s="152">
        <v>149044.46763827043</v>
      </c>
      <c r="F18" s="152">
        <v>56141.085579400118</v>
      </c>
      <c r="G18" s="152">
        <v>85636.596279159028</v>
      </c>
      <c r="H18" s="153">
        <v>87473.640960887729</v>
      </c>
      <c r="I18" s="153">
        <v>104709.78942168456</v>
      </c>
      <c r="J18" s="154">
        <v>136208.7593048448</v>
      </c>
      <c r="K18" s="107"/>
      <c r="L18" s="143"/>
      <c r="M18" s="157"/>
      <c r="N18" s="155"/>
      <c r="O18" s="155"/>
      <c r="P18" s="155"/>
      <c r="Q18" s="112"/>
      <c r="R18" s="112"/>
      <c r="S18" s="112"/>
      <c r="U18" s="112"/>
      <c r="V18" s="112"/>
      <c r="W18" s="112"/>
    </row>
    <row r="19" spans="1:23" ht="7.5" customHeight="1">
      <c r="A19" s="159"/>
      <c r="B19" s="125"/>
      <c r="C19" s="122"/>
      <c r="D19" s="122"/>
      <c r="E19" s="122"/>
      <c r="F19" s="122"/>
      <c r="G19" s="122"/>
      <c r="H19" s="147"/>
      <c r="I19" s="147"/>
      <c r="J19" s="154"/>
      <c r="K19" s="160"/>
      <c r="L19" s="143"/>
      <c r="M19" s="157"/>
      <c r="N19" s="155"/>
      <c r="O19" s="155"/>
      <c r="P19" s="155"/>
      <c r="Q19" s="112"/>
      <c r="R19" s="112"/>
      <c r="S19" s="112"/>
      <c r="U19" s="112"/>
      <c r="V19" s="112"/>
      <c r="W19" s="112"/>
    </row>
    <row r="20" spans="1:23" ht="18" customHeight="1">
      <c r="A20" s="37" t="s">
        <v>154</v>
      </c>
      <c r="B20" s="161">
        <v>3964677.3189857951</v>
      </c>
      <c r="C20" s="162">
        <v>4670719.385772327</v>
      </c>
      <c r="D20" s="162">
        <v>5715597.0689682662</v>
      </c>
      <c r="E20" s="162">
        <v>5842450.7407187205</v>
      </c>
      <c r="F20" s="162">
        <v>5427029.4991675811</v>
      </c>
      <c r="G20" s="162">
        <v>5143099.3502771081</v>
      </c>
      <c r="H20" s="163">
        <v>6469768.1908115279</v>
      </c>
      <c r="I20" s="163">
        <v>6883028.563896114</v>
      </c>
      <c r="J20" s="164">
        <v>6990752.4415744832</v>
      </c>
      <c r="K20" s="165"/>
      <c r="L20" s="143"/>
      <c r="M20" s="142"/>
      <c r="N20" s="155"/>
      <c r="O20" s="155"/>
      <c r="P20" s="155"/>
      <c r="Q20" s="112"/>
      <c r="R20" s="112"/>
      <c r="S20" s="112"/>
      <c r="U20" s="112"/>
      <c r="V20" s="112"/>
      <c r="W20" s="112"/>
    </row>
    <row r="21" spans="1:23" ht="6.75" customHeight="1" thickBot="1">
      <c r="A21" s="166"/>
      <c r="B21" s="167"/>
      <c r="C21" s="168"/>
      <c r="D21" s="168"/>
      <c r="E21" s="168"/>
      <c r="F21" s="137"/>
      <c r="G21" s="168"/>
      <c r="H21" s="137"/>
      <c r="I21" s="137"/>
      <c r="J21" s="138"/>
      <c r="U21" s="112"/>
      <c r="V21" s="112"/>
      <c r="W21" s="112"/>
    </row>
    <row r="22" spans="1:23" ht="18" customHeight="1">
      <c r="A22" s="4" t="s">
        <v>48</v>
      </c>
      <c r="B22" s="11"/>
      <c r="C22" s="11"/>
      <c r="D22" s="11"/>
      <c r="E22" s="11"/>
      <c r="F22" s="11"/>
      <c r="G22" s="169"/>
      <c r="H22" s="11"/>
      <c r="J22" s="9" t="s">
        <v>160</v>
      </c>
    </row>
    <row r="23" spans="1:23" ht="18" customHeight="1">
      <c r="A23" s="4" t="s">
        <v>46</v>
      </c>
      <c r="J23" s="44" t="s">
        <v>161</v>
      </c>
    </row>
    <row r="24" spans="1:23" ht="18" customHeight="1">
      <c r="A24" s="4" t="s">
        <v>45</v>
      </c>
      <c r="B24" s="5"/>
      <c r="C24" s="5"/>
      <c r="D24" s="5"/>
      <c r="E24" s="5"/>
      <c r="F24" s="5"/>
      <c r="G24" s="5"/>
      <c r="H24" s="7"/>
      <c r="I24" s="7"/>
      <c r="J24" s="7"/>
    </row>
    <row r="25" spans="1:23">
      <c r="B25" s="170"/>
      <c r="C25" s="170"/>
      <c r="D25" s="170"/>
      <c r="E25" s="170"/>
      <c r="F25" s="170"/>
      <c r="G25" s="170"/>
      <c r="H25" s="170"/>
      <c r="I25" s="170"/>
      <c r="J25" s="170"/>
    </row>
    <row r="26" spans="1:23">
      <c r="B26" s="170"/>
      <c r="C26" s="170"/>
      <c r="D26" s="170"/>
      <c r="E26" s="170"/>
      <c r="F26" s="170"/>
      <c r="G26" s="170"/>
      <c r="H26" s="170"/>
      <c r="I26" s="170"/>
      <c r="J26" s="170"/>
    </row>
    <row r="27" spans="1:23">
      <c r="B27" s="170"/>
      <c r="C27" s="170"/>
      <c r="D27" s="170"/>
      <c r="E27" s="170"/>
      <c r="F27" s="170"/>
      <c r="G27" s="170"/>
      <c r="H27" s="170"/>
      <c r="I27" s="170"/>
      <c r="J27" s="170"/>
    </row>
    <row r="28" spans="1:23">
      <c r="B28" s="170"/>
      <c r="C28" s="170"/>
      <c r="D28" s="170"/>
      <c r="E28" s="170"/>
      <c r="F28" s="170"/>
      <c r="G28" s="170"/>
      <c r="H28" s="170"/>
      <c r="I28" s="170"/>
      <c r="J28" s="170"/>
    </row>
    <row r="29" spans="1:23">
      <c r="B29" s="170"/>
      <c r="C29" s="170"/>
      <c r="D29" s="170"/>
      <c r="E29" s="170"/>
      <c r="F29" s="170"/>
      <c r="G29" s="170"/>
      <c r="H29" s="170"/>
      <c r="I29" s="170"/>
      <c r="J29" s="170"/>
    </row>
    <row r="30" spans="1:23">
      <c r="B30" s="170"/>
      <c r="C30" s="170"/>
      <c r="D30" s="170"/>
      <c r="E30" s="170"/>
      <c r="F30" s="170"/>
      <c r="G30" s="170"/>
      <c r="H30" s="170"/>
      <c r="I30" s="170"/>
      <c r="J30" s="170"/>
    </row>
    <row r="31" spans="1:23">
      <c r="B31" s="170"/>
      <c r="C31" s="170"/>
      <c r="D31" s="170"/>
      <c r="E31" s="170"/>
      <c r="F31" s="170"/>
      <c r="G31" s="170"/>
      <c r="H31" s="170"/>
      <c r="I31" s="170"/>
      <c r="J31" s="170"/>
    </row>
    <row r="32" spans="1:23">
      <c r="B32" s="170"/>
      <c r="C32" s="170"/>
      <c r="D32" s="170"/>
      <c r="E32" s="170"/>
      <c r="F32" s="170"/>
      <c r="G32" s="170"/>
      <c r="H32" s="170"/>
      <c r="I32" s="170"/>
      <c r="J32" s="170"/>
    </row>
    <row r="33" spans="2:10">
      <c r="B33" s="170"/>
      <c r="C33" s="170"/>
      <c r="D33" s="170"/>
      <c r="E33" s="170"/>
      <c r="F33" s="170"/>
      <c r="G33" s="170"/>
      <c r="H33" s="170"/>
      <c r="I33" s="170"/>
      <c r="J33" s="170"/>
    </row>
    <row r="34" spans="2:10">
      <c r="B34" s="170"/>
      <c r="C34" s="170"/>
      <c r="D34" s="170"/>
      <c r="E34" s="170"/>
      <c r="F34" s="170"/>
      <c r="G34" s="170"/>
      <c r="H34" s="170"/>
      <c r="I34" s="170"/>
      <c r="J34" s="170"/>
    </row>
    <row r="35" spans="2:10">
      <c r="B35" s="170"/>
      <c r="C35" s="170"/>
      <c r="D35" s="170"/>
      <c r="E35" s="170"/>
      <c r="F35" s="170"/>
      <c r="G35" s="170"/>
      <c r="H35" s="170"/>
      <c r="I35" s="170"/>
      <c r="J35" s="170"/>
    </row>
    <row r="36" spans="2:10">
      <c r="B36" s="170"/>
      <c r="C36" s="170"/>
      <c r="D36" s="170"/>
      <c r="E36" s="170"/>
      <c r="F36" s="170"/>
      <c r="G36" s="170"/>
      <c r="H36" s="170"/>
      <c r="I36" s="170"/>
      <c r="J36" s="170"/>
    </row>
    <row r="37" spans="2:10">
      <c r="B37" s="170"/>
      <c r="C37" s="170"/>
      <c r="D37" s="170"/>
      <c r="E37" s="170"/>
      <c r="F37" s="170"/>
      <c r="G37" s="170"/>
      <c r="H37" s="170"/>
      <c r="I37" s="170"/>
      <c r="J37" s="170"/>
    </row>
    <row r="38" spans="2:10">
      <c r="B38" s="170"/>
      <c r="C38" s="170"/>
      <c r="D38" s="170"/>
      <c r="E38" s="170"/>
      <c r="F38" s="170"/>
      <c r="G38" s="170"/>
      <c r="H38" s="170"/>
      <c r="I38" s="170"/>
      <c r="J38" s="170"/>
    </row>
  </sheetData>
  <mergeCells count="2">
    <mergeCell ref="A3:J3"/>
    <mergeCell ref="Q3:S3"/>
  </mergeCells>
  <hyperlinks>
    <hyperlink ref="J2" location="පටුන!A1" display="පටුන වෙත"/>
  </hyperlinks>
  <pageMargins left="0.59027777777777801" right="0.196527777777778" top="0.39374999999999999" bottom="0.39305555555555599" header="0.51180555555555596" footer="0.196527777777778"/>
  <pageSetup paperSize="9" scale="51" firstPageNumber="0" orientation="portrait" r:id="rId1"/>
  <headerFooter alignWithMargins="0">
    <oddHeader>&amp;L&amp;"Calibri"&amp;10&amp;K000000 [Limited Sharing]&amp;1#_x000D_</oddHeader>
    <oddFooter>&amp;L&amp;"Century Gothic,Italic"&amp;8NA &amp;D &amp;T</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70"/>
  <sheetViews>
    <sheetView zoomScaleNormal="100" zoomScaleSheetLayoutView="100" workbookViewId="0">
      <pane xSplit="1" topLeftCell="B1" activePane="topRight" state="frozen"/>
      <selection pane="topRight" activeCell="J2" sqref="J2"/>
    </sheetView>
  </sheetViews>
  <sheetFormatPr defaultRowHeight="13.5"/>
  <cols>
    <col min="1" max="1" width="64.625" style="4" customWidth="1"/>
    <col min="2" max="10" width="11.625" style="4" customWidth="1"/>
    <col min="11" max="11" width="8.5" style="4" customWidth="1"/>
    <col min="12" max="12" width="13.5" style="108" bestFit="1" customWidth="1"/>
    <col min="13" max="13" width="18.375" style="4" customWidth="1"/>
    <col min="14" max="14" width="12.625" style="4" customWidth="1"/>
    <col min="15" max="15" width="12.25" style="4" customWidth="1"/>
    <col min="16" max="16" width="8.5" style="4" customWidth="1"/>
    <col min="17" max="21" width="9.125" style="4" customWidth="1"/>
    <col min="22" max="22" width="6.875" style="4" customWidth="1"/>
    <col min="23" max="23" width="7.625" style="4" customWidth="1"/>
    <col min="24" max="24" width="6" style="4" customWidth="1"/>
    <col min="25" max="25" width="9.875" style="4" bestFit="1" customWidth="1"/>
    <col min="26" max="26" width="5.375" style="4" customWidth="1"/>
    <col min="27" max="27" width="9" style="4" bestFit="1" customWidth="1"/>
    <col min="28" max="28" width="9.875" style="4" bestFit="1" customWidth="1"/>
    <col min="29" max="29" width="10.375" style="4" bestFit="1" customWidth="1"/>
    <col min="30" max="16384" width="9" style="4"/>
  </cols>
  <sheetData>
    <row r="1" spans="1:15" s="45" customFormat="1" ht="15.75">
      <c r="A1" s="48" t="s">
        <v>114</v>
      </c>
      <c r="J1" s="46" t="s">
        <v>191</v>
      </c>
      <c r="L1" s="145"/>
    </row>
    <row r="2" spans="1:15" s="45" customFormat="1" ht="15.75">
      <c r="A2" s="48"/>
      <c r="J2" s="1981" t="s">
        <v>1482</v>
      </c>
      <c r="L2" s="145"/>
    </row>
    <row r="3" spans="1:15" s="56" customFormat="1" ht="24.75" customHeight="1">
      <c r="A3" s="1990" t="s">
        <v>192</v>
      </c>
      <c r="B3" s="1990"/>
      <c r="C3" s="1990"/>
      <c r="D3" s="1990"/>
      <c r="E3" s="1990"/>
      <c r="F3" s="1990"/>
      <c r="G3" s="1990"/>
      <c r="H3" s="1990"/>
      <c r="I3" s="1990"/>
      <c r="J3" s="1990"/>
    </row>
    <row r="4" spans="1:15" s="56" customFormat="1" ht="14.25" thickBot="1">
      <c r="G4" s="171"/>
      <c r="J4" s="44" t="s">
        <v>111</v>
      </c>
    </row>
    <row r="5" spans="1:15" s="56" customFormat="1" ht="18" customHeight="1" thickBot="1">
      <c r="A5" s="91" t="s">
        <v>150</v>
      </c>
      <c r="B5" s="52">
        <v>2015</v>
      </c>
      <c r="C5" s="41">
        <v>2016</v>
      </c>
      <c r="D5" s="41">
        <v>2017</v>
      </c>
      <c r="E5" s="41">
        <v>2018</v>
      </c>
      <c r="F5" s="41">
        <v>2019</v>
      </c>
      <c r="G5" s="41" t="s">
        <v>109</v>
      </c>
      <c r="H5" s="41" t="s">
        <v>108</v>
      </c>
      <c r="I5" s="41" t="s">
        <v>107</v>
      </c>
      <c r="J5" s="40" t="s">
        <v>106</v>
      </c>
    </row>
    <row r="6" spans="1:15" s="56" customFormat="1" ht="18" customHeight="1">
      <c r="A6" s="172" t="s">
        <v>193</v>
      </c>
      <c r="B6" s="173">
        <v>2262720.4372468861</v>
      </c>
      <c r="C6" s="173">
        <v>2490282.5648965547</v>
      </c>
      <c r="D6" s="173">
        <v>2440925.1732653081</v>
      </c>
      <c r="E6" s="173">
        <v>2608459.4302518712</v>
      </c>
      <c r="F6" s="173">
        <v>2764462.5359790358</v>
      </c>
      <c r="G6" s="173">
        <v>3094401.1745658414</v>
      </c>
      <c r="H6" s="174">
        <v>3605941.27</v>
      </c>
      <c r="I6" s="174">
        <v>5080389.05</v>
      </c>
      <c r="J6" s="175">
        <v>5652257.3700000001</v>
      </c>
      <c r="L6" s="176"/>
      <c r="M6" s="176"/>
      <c r="N6" s="176"/>
      <c r="O6" s="176"/>
    </row>
    <row r="7" spans="1:15" s="56" customFormat="1" ht="6" customHeight="1">
      <c r="A7" s="59"/>
      <c r="B7" s="173"/>
      <c r="C7" s="173"/>
      <c r="D7" s="173"/>
      <c r="E7" s="173"/>
      <c r="F7" s="173"/>
      <c r="G7" s="173"/>
      <c r="H7" s="174"/>
      <c r="I7" s="174"/>
      <c r="J7" s="175"/>
      <c r="L7" s="176"/>
      <c r="M7" s="176"/>
      <c r="N7" s="176"/>
      <c r="O7" s="176"/>
    </row>
    <row r="8" spans="1:15" s="56" customFormat="1" ht="18" customHeight="1">
      <c r="A8" s="172" t="s">
        <v>194</v>
      </c>
      <c r="B8" s="173">
        <v>146834.23871544906</v>
      </c>
      <c r="C8" s="173">
        <v>151607.50015732396</v>
      </c>
      <c r="D8" s="173">
        <v>167430.90572942828</v>
      </c>
      <c r="E8" s="173">
        <v>165556.15323998872</v>
      </c>
      <c r="F8" s="173">
        <v>166626.28571905263</v>
      </c>
      <c r="G8" s="173">
        <v>182085.81777086359</v>
      </c>
      <c r="H8" s="174">
        <v>181544.75</v>
      </c>
      <c r="I8" s="174">
        <v>212665.7</v>
      </c>
      <c r="J8" s="175">
        <v>301633.87</v>
      </c>
      <c r="L8" s="176"/>
      <c r="M8" s="176"/>
      <c r="N8" s="176"/>
      <c r="O8" s="176"/>
    </row>
    <row r="9" spans="1:15" s="56" customFormat="1" ht="6" customHeight="1">
      <c r="A9" s="59"/>
      <c r="B9" s="173"/>
      <c r="C9" s="173"/>
      <c r="D9" s="173"/>
      <c r="E9" s="173"/>
      <c r="F9" s="173"/>
      <c r="G9" s="173"/>
      <c r="H9" s="174"/>
      <c r="I9" s="174"/>
      <c r="J9" s="175"/>
      <c r="L9" s="176"/>
      <c r="M9" s="176"/>
      <c r="N9" s="176"/>
      <c r="O9" s="176"/>
    </row>
    <row r="10" spans="1:15" s="56" customFormat="1" ht="18" customHeight="1">
      <c r="A10" s="172" t="s">
        <v>195</v>
      </c>
      <c r="B10" s="173">
        <v>652761.8767615438</v>
      </c>
      <c r="C10" s="173">
        <v>693677.74769219593</v>
      </c>
      <c r="D10" s="173">
        <v>661737.83492297144</v>
      </c>
      <c r="E10" s="173">
        <v>698163.9574840439</v>
      </c>
      <c r="F10" s="173">
        <v>672016.2189900931</v>
      </c>
      <c r="G10" s="173">
        <v>723763.23560129211</v>
      </c>
      <c r="H10" s="174">
        <v>448378.98</v>
      </c>
      <c r="I10" s="174">
        <v>1461415.2</v>
      </c>
      <c r="J10" s="175">
        <v>1586376.12</v>
      </c>
      <c r="L10" s="176"/>
      <c r="M10" s="176"/>
      <c r="N10" s="176"/>
      <c r="O10" s="176"/>
    </row>
    <row r="11" spans="1:15" s="56" customFormat="1" ht="6" customHeight="1">
      <c r="A11" s="172"/>
      <c r="B11" s="173"/>
      <c r="C11" s="173"/>
      <c r="D11" s="173"/>
      <c r="E11" s="173"/>
      <c r="F11" s="173"/>
      <c r="G11" s="173"/>
      <c r="H11" s="174"/>
      <c r="I11" s="174"/>
      <c r="J11" s="175"/>
      <c r="L11" s="176"/>
      <c r="M11" s="176"/>
      <c r="N11" s="176"/>
      <c r="O11" s="176"/>
    </row>
    <row r="12" spans="1:15" s="56" customFormat="1" ht="18" customHeight="1">
      <c r="A12" s="172" t="s">
        <v>196</v>
      </c>
      <c r="B12" s="173">
        <v>676989.42434408912</v>
      </c>
      <c r="C12" s="173">
        <v>747630.59355137078</v>
      </c>
      <c r="D12" s="173">
        <v>814627.09903655655</v>
      </c>
      <c r="E12" s="173">
        <v>886723.19520342513</v>
      </c>
      <c r="F12" s="173">
        <v>993240.67057323887</v>
      </c>
      <c r="G12" s="173">
        <v>1010471.2414357805</v>
      </c>
      <c r="H12" s="174">
        <v>1080355.78</v>
      </c>
      <c r="I12" s="174">
        <v>1229680.73</v>
      </c>
      <c r="J12" s="175">
        <v>1452691.15</v>
      </c>
      <c r="L12" s="176"/>
      <c r="M12" s="176"/>
      <c r="N12" s="176"/>
      <c r="O12" s="176"/>
    </row>
    <row r="13" spans="1:15" s="56" customFormat="1" ht="6" customHeight="1">
      <c r="A13" s="172"/>
      <c r="B13" s="173"/>
      <c r="C13" s="173"/>
      <c r="D13" s="173"/>
      <c r="E13" s="173"/>
      <c r="F13" s="173"/>
      <c r="G13" s="173"/>
      <c r="H13" s="174"/>
      <c r="I13" s="174"/>
      <c r="J13" s="175"/>
      <c r="L13" s="176"/>
      <c r="M13" s="176"/>
      <c r="N13" s="176"/>
      <c r="O13" s="176"/>
    </row>
    <row r="14" spans="1:15" s="56" customFormat="1" ht="18" customHeight="1">
      <c r="A14" s="172" t="s">
        <v>197</v>
      </c>
      <c r="B14" s="173">
        <v>115945.49241999998</v>
      </c>
      <c r="C14" s="173">
        <v>142541.13280839554</v>
      </c>
      <c r="D14" s="173">
        <v>150384.39390512375</v>
      </c>
      <c r="E14" s="173">
        <v>154932.02278928211</v>
      </c>
      <c r="F14" s="173">
        <v>160642.61399017723</v>
      </c>
      <c r="G14" s="173">
        <v>152964.83363854571</v>
      </c>
      <c r="H14" s="174">
        <v>193280.24</v>
      </c>
      <c r="I14" s="174">
        <v>228692.05</v>
      </c>
      <c r="J14" s="175">
        <v>248766.69</v>
      </c>
      <c r="L14" s="176"/>
      <c r="M14" s="176"/>
      <c r="N14" s="176"/>
      <c r="O14" s="176"/>
    </row>
    <row r="15" spans="1:15" s="56" customFormat="1" ht="6" customHeight="1">
      <c r="A15" s="172"/>
      <c r="B15" s="173"/>
      <c r="C15" s="173"/>
      <c r="D15" s="173"/>
      <c r="E15" s="173"/>
      <c r="F15" s="173"/>
      <c r="G15" s="173"/>
      <c r="H15" s="174"/>
      <c r="I15" s="174"/>
      <c r="J15" s="175"/>
      <c r="L15" s="176"/>
      <c r="M15" s="176"/>
      <c r="N15" s="176"/>
      <c r="O15" s="176"/>
    </row>
    <row r="16" spans="1:15" s="56" customFormat="1" ht="18" customHeight="1">
      <c r="A16" s="172" t="s">
        <v>198</v>
      </c>
      <c r="B16" s="173">
        <v>180879.25441999998</v>
      </c>
      <c r="C16" s="173">
        <v>202746.2308643513</v>
      </c>
      <c r="D16" s="173">
        <v>225833.82767211163</v>
      </c>
      <c r="E16" s="173">
        <v>252938.37771797384</v>
      </c>
      <c r="F16" s="173">
        <v>282512.94893358427</v>
      </c>
      <c r="G16" s="173">
        <v>266460.64497942012</v>
      </c>
      <c r="H16" s="174">
        <v>395413.65</v>
      </c>
      <c r="I16" s="174">
        <v>462163.02</v>
      </c>
      <c r="J16" s="175">
        <v>553538.25</v>
      </c>
      <c r="L16" s="176"/>
      <c r="M16" s="176"/>
      <c r="N16" s="176"/>
      <c r="O16" s="176"/>
    </row>
    <row r="17" spans="1:15" s="56" customFormat="1" ht="6" customHeight="1">
      <c r="A17" s="172"/>
      <c r="B17" s="173"/>
      <c r="C17" s="173"/>
      <c r="D17" s="173"/>
      <c r="E17" s="173"/>
      <c r="F17" s="173"/>
      <c r="G17" s="173"/>
      <c r="H17" s="174"/>
      <c r="I17" s="174"/>
      <c r="J17" s="175"/>
      <c r="L17" s="176"/>
      <c r="M17" s="176"/>
      <c r="N17" s="176"/>
      <c r="O17" s="176"/>
    </row>
    <row r="18" spans="1:15" s="56" customFormat="1" ht="18" customHeight="1">
      <c r="A18" s="172" t="s">
        <v>199</v>
      </c>
      <c r="B18" s="173">
        <v>1775570.0493682961</v>
      </c>
      <c r="C18" s="173">
        <v>1937773.807848762</v>
      </c>
      <c r="D18" s="173">
        <v>2295237.7694863584</v>
      </c>
      <c r="E18" s="173">
        <v>2637050.7045355104</v>
      </c>
      <c r="F18" s="173">
        <v>2795364.8928641393</v>
      </c>
      <c r="G18" s="173">
        <v>2099552.555255611</v>
      </c>
      <c r="H18" s="174">
        <v>2320416.4700000002</v>
      </c>
      <c r="I18" s="174">
        <v>3948081.73</v>
      </c>
      <c r="J18" s="175">
        <v>5658478.3600000003</v>
      </c>
      <c r="L18" s="176"/>
      <c r="M18" s="176"/>
      <c r="N18" s="176"/>
      <c r="O18" s="176"/>
    </row>
    <row r="19" spans="1:15" s="56" customFormat="1" ht="6" customHeight="1">
      <c r="A19" s="172"/>
      <c r="B19" s="174"/>
      <c r="C19" s="174"/>
      <c r="D19" s="174"/>
      <c r="E19" s="174"/>
      <c r="F19" s="174"/>
      <c r="G19" s="174"/>
      <c r="H19" s="174"/>
      <c r="I19" s="174"/>
      <c r="J19" s="175"/>
      <c r="L19" s="176"/>
      <c r="M19" s="176"/>
      <c r="N19" s="176"/>
      <c r="O19" s="176"/>
    </row>
    <row r="20" spans="1:15" s="56" customFormat="1" ht="18" customHeight="1">
      <c r="A20" s="172" t="s">
        <v>200</v>
      </c>
      <c r="B20" s="173">
        <v>81614.795627999993</v>
      </c>
      <c r="C20" s="173">
        <v>88953.168671428881</v>
      </c>
      <c r="D20" s="173">
        <v>94830.224971727177</v>
      </c>
      <c r="E20" s="173">
        <v>104355.1778810898</v>
      </c>
      <c r="F20" s="173">
        <v>99389.457700621264</v>
      </c>
      <c r="G20" s="173">
        <v>102156.32633442643</v>
      </c>
      <c r="H20" s="174">
        <v>118032.26</v>
      </c>
      <c r="I20" s="174">
        <v>117661.91</v>
      </c>
      <c r="J20" s="175">
        <v>112561.56</v>
      </c>
      <c r="L20" s="176"/>
      <c r="M20" s="176"/>
      <c r="N20" s="176"/>
      <c r="O20" s="176"/>
    </row>
    <row r="21" spans="1:15" s="56" customFormat="1" ht="6" customHeight="1">
      <c r="A21" s="172"/>
      <c r="B21" s="173"/>
      <c r="C21" s="173"/>
      <c r="D21" s="173"/>
      <c r="E21" s="173"/>
      <c r="F21" s="173"/>
      <c r="G21" s="173"/>
      <c r="H21" s="174"/>
      <c r="I21" s="174"/>
      <c r="J21" s="175"/>
    </row>
    <row r="22" spans="1:15" s="56" customFormat="1" ht="18" customHeight="1">
      <c r="A22" s="172" t="s">
        <v>201</v>
      </c>
      <c r="B22" s="173">
        <v>228592.45851000003</v>
      </c>
      <c r="C22" s="173">
        <v>248017.21023399042</v>
      </c>
      <c r="D22" s="173">
        <v>264076.80525283929</v>
      </c>
      <c r="E22" s="173">
        <v>282803.69270629412</v>
      </c>
      <c r="F22" s="173">
        <v>306407.17023205373</v>
      </c>
      <c r="G22" s="173">
        <v>314331.41540947399</v>
      </c>
      <c r="H22" s="174">
        <v>342564.46</v>
      </c>
      <c r="I22" s="174">
        <v>452461.12</v>
      </c>
      <c r="J22" s="175">
        <v>535565.14</v>
      </c>
    </row>
    <row r="23" spans="1:15" s="56" customFormat="1" ht="6" customHeight="1">
      <c r="A23" s="172"/>
      <c r="B23" s="173"/>
      <c r="C23" s="173"/>
      <c r="D23" s="173"/>
      <c r="E23" s="173"/>
      <c r="F23" s="173"/>
      <c r="G23" s="173"/>
      <c r="H23" s="174"/>
      <c r="I23" s="174"/>
      <c r="J23" s="175"/>
    </row>
    <row r="24" spans="1:15" s="56" customFormat="1" ht="18" customHeight="1">
      <c r="A24" s="172" t="s">
        <v>202</v>
      </c>
      <c r="B24" s="173">
        <v>102392.64912</v>
      </c>
      <c r="C24" s="173">
        <v>113041.48462848002</v>
      </c>
      <c r="D24" s="173">
        <v>144127.89290131204</v>
      </c>
      <c r="E24" s="173">
        <v>152199.05490378552</v>
      </c>
      <c r="F24" s="173">
        <v>182943.26399435016</v>
      </c>
      <c r="G24" s="173">
        <v>162788.15706764031</v>
      </c>
      <c r="H24" s="174">
        <v>171941.61</v>
      </c>
      <c r="I24" s="174">
        <v>217464.31</v>
      </c>
      <c r="J24" s="175">
        <v>265918.75</v>
      </c>
    </row>
    <row r="25" spans="1:15" s="56" customFormat="1" ht="6" customHeight="1">
      <c r="A25" s="172"/>
      <c r="B25" s="173"/>
      <c r="C25" s="173"/>
      <c r="D25" s="173"/>
      <c r="E25" s="173"/>
      <c r="F25" s="173"/>
      <c r="G25" s="173"/>
      <c r="H25" s="174"/>
      <c r="I25" s="174"/>
      <c r="J25" s="175"/>
    </row>
    <row r="26" spans="1:15" s="56" customFormat="1" ht="18" customHeight="1">
      <c r="A26" s="172" t="s">
        <v>203</v>
      </c>
      <c r="B26" s="173">
        <v>339357.94062000001</v>
      </c>
      <c r="C26" s="173">
        <v>340846.96497873159</v>
      </c>
      <c r="D26" s="173">
        <v>372146.2278822909</v>
      </c>
      <c r="E26" s="173">
        <v>418487.8538097798</v>
      </c>
      <c r="F26" s="173">
        <v>444214.06365286454</v>
      </c>
      <c r="G26" s="173">
        <v>277582.08193153678</v>
      </c>
      <c r="H26" s="174">
        <v>362483.88</v>
      </c>
      <c r="I26" s="174">
        <v>757594.75</v>
      </c>
      <c r="J26" s="175">
        <v>1038877.27</v>
      </c>
      <c r="N26" s="170"/>
    </row>
    <row r="27" spans="1:15" s="56" customFormat="1" ht="6" customHeight="1">
      <c r="A27" s="172"/>
      <c r="B27" s="173"/>
      <c r="C27" s="173"/>
      <c r="D27" s="173"/>
      <c r="E27" s="173"/>
      <c r="F27" s="173"/>
      <c r="G27" s="173"/>
      <c r="H27" s="174"/>
      <c r="I27" s="174"/>
      <c r="J27" s="175"/>
      <c r="N27" s="170"/>
    </row>
    <row r="28" spans="1:15" s="56" customFormat="1" ht="18" customHeight="1">
      <c r="A28" s="172" t="s">
        <v>204</v>
      </c>
      <c r="B28" s="173">
        <v>1038769.3023856339</v>
      </c>
      <c r="C28" s="173">
        <v>1095500.4171505591</v>
      </c>
      <c r="D28" s="173">
        <v>1222391.2304818798</v>
      </c>
      <c r="E28" s="173">
        <v>1324251.2956134973</v>
      </c>
      <c r="F28" s="173">
        <v>1451436.4681429856</v>
      </c>
      <c r="G28" s="173">
        <v>1488887.2032140044</v>
      </c>
      <c r="H28" s="174">
        <v>1605370.44</v>
      </c>
      <c r="I28" s="174">
        <v>2387135.9300000002</v>
      </c>
      <c r="J28" s="175">
        <v>2380320.9500000002</v>
      </c>
      <c r="N28" s="170"/>
    </row>
    <row r="29" spans="1:15" s="56" customFormat="1" ht="6" customHeight="1">
      <c r="A29" s="172"/>
      <c r="B29" s="173"/>
      <c r="C29" s="173"/>
      <c r="D29" s="173"/>
      <c r="E29" s="173"/>
      <c r="F29" s="173"/>
      <c r="G29" s="173"/>
      <c r="H29" s="174"/>
      <c r="I29" s="174"/>
      <c r="J29" s="175"/>
      <c r="N29" s="170"/>
    </row>
    <row r="30" spans="1:15" s="56" customFormat="1" ht="18" customHeight="1">
      <c r="A30" s="172" t="s">
        <v>205</v>
      </c>
      <c r="B30" s="173">
        <v>203723.285</v>
      </c>
      <c r="C30" s="173">
        <v>234285.09299999999</v>
      </c>
      <c r="D30" s="173">
        <v>254215.83100000001</v>
      </c>
      <c r="E30" s="173">
        <v>281360.908</v>
      </c>
      <c r="F30" s="173">
        <v>306639.71600000001</v>
      </c>
      <c r="G30" s="173">
        <v>95877.426344580555</v>
      </c>
      <c r="H30" s="174">
        <v>58876.174952352449</v>
      </c>
      <c r="I30" s="174">
        <v>99372.642945793181</v>
      </c>
      <c r="J30" s="175">
        <v>51923.64</v>
      </c>
      <c r="N30" s="170"/>
    </row>
    <row r="31" spans="1:15" s="56" customFormat="1" ht="6" customHeight="1">
      <c r="A31" s="172"/>
      <c r="B31" s="173"/>
      <c r="C31" s="173"/>
      <c r="D31" s="173"/>
      <c r="E31" s="173"/>
      <c r="F31" s="173"/>
      <c r="G31" s="173"/>
      <c r="H31" s="174"/>
      <c r="I31" s="174"/>
      <c r="J31" s="175"/>
      <c r="N31" s="170"/>
    </row>
    <row r="32" spans="1:15" s="56" customFormat="1" ht="18" customHeight="1">
      <c r="A32" s="172" t="s">
        <v>206</v>
      </c>
      <c r="B32" s="173">
        <v>409670.24799999996</v>
      </c>
      <c r="C32" s="173">
        <v>517216.185</v>
      </c>
      <c r="D32" s="173">
        <v>603311.45600000001</v>
      </c>
      <c r="E32" s="173">
        <v>717593.33</v>
      </c>
      <c r="F32" s="173">
        <v>650160.53500000003</v>
      </c>
      <c r="G32" s="173">
        <v>129076.28197198274</v>
      </c>
      <c r="H32" s="174">
        <v>105575.99280350594</v>
      </c>
      <c r="I32" s="174">
        <v>343819.17157228495</v>
      </c>
      <c r="J32" s="175">
        <v>680402.12</v>
      </c>
    </row>
    <row r="33" spans="1:12" s="56" customFormat="1" ht="6" customHeight="1">
      <c r="A33" s="59"/>
      <c r="B33" s="177"/>
      <c r="C33" s="177"/>
      <c r="D33" s="177"/>
      <c r="E33" s="177"/>
      <c r="F33" s="177"/>
      <c r="G33" s="177"/>
      <c r="H33" s="177"/>
      <c r="I33" s="177"/>
      <c r="J33" s="178"/>
    </row>
    <row r="34" spans="1:12" s="56" customFormat="1" ht="18" customHeight="1">
      <c r="A34" s="37" t="s">
        <v>207</v>
      </c>
      <c r="B34" s="179">
        <v>7396480.9565398991</v>
      </c>
      <c r="C34" s="179">
        <v>7969687.7314821435</v>
      </c>
      <c r="D34" s="179">
        <v>8504653.7605079077</v>
      </c>
      <c r="E34" s="179">
        <v>9249688.4941365421</v>
      </c>
      <c r="F34" s="179">
        <v>9975735.7717721984</v>
      </c>
      <c r="G34" s="179">
        <v>9842245.8315770328</v>
      </c>
      <c r="H34" s="179">
        <v>10779023.972148847</v>
      </c>
      <c r="I34" s="179">
        <v>16310958.971373508</v>
      </c>
      <c r="J34" s="180">
        <v>19158507</v>
      </c>
    </row>
    <row r="35" spans="1:12" s="56" customFormat="1" ht="7.5" customHeight="1" thickBot="1">
      <c r="A35" s="60"/>
      <c r="B35" s="61"/>
      <c r="C35" s="61"/>
      <c r="D35" s="61"/>
      <c r="E35" s="61"/>
      <c r="F35" s="61"/>
      <c r="G35" s="61"/>
      <c r="H35" s="61"/>
      <c r="I35" s="61"/>
      <c r="J35" s="62"/>
    </row>
    <row r="36" spans="1:12" ht="18" customHeight="1">
      <c r="A36" s="4" t="s">
        <v>48</v>
      </c>
      <c r="J36" s="9" t="s">
        <v>47</v>
      </c>
      <c r="L36" s="4"/>
    </row>
    <row r="37" spans="1:12" ht="18" customHeight="1">
      <c r="A37" s="4" t="s">
        <v>46</v>
      </c>
      <c r="L37" s="4"/>
    </row>
    <row r="38" spans="1:12" ht="18" customHeight="1">
      <c r="A38" s="4" t="s">
        <v>45</v>
      </c>
      <c r="B38" s="18"/>
      <c r="C38" s="18"/>
      <c r="D38" s="18"/>
      <c r="E38" s="18"/>
      <c r="F38" s="18"/>
      <c r="G38" s="18"/>
      <c r="H38" s="18"/>
      <c r="I38" s="18"/>
      <c r="J38" s="18"/>
      <c r="L38" s="4"/>
    </row>
    <row r="39" spans="1:12">
      <c r="B39" s="170"/>
      <c r="C39" s="170"/>
      <c r="D39" s="170"/>
      <c r="E39" s="170"/>
      <c r="F39" s="170"/>
      <c r="G39" s="170"/>
      <c r="H39" s="170"/>
      <c r="I39" s="170"/>
      <c r="J39" s="170"/>
    </row>
    <row r="40" spans="1:12">
      <c r="A40" s="18"/>
      <c r="B40" s="170"/>
      <c r="C40" s="170"/>
      <c r="D40" s="170"/>
      <c r="E40" s="170"/>
      <c r="F40" s="170"/>
      <c r="G40" s="170"/>
      <c r="H40" s="170"/>
      <c r="I40" s="170"/>
      <c r="J40" s="170"/>
    </row>
    <row r="41" spans="1:12">
      <c r="A41" s="18"/>
      <c r="B41" s="170"/>
      <c r="C41" s="170"/>
      <c r="D41" s="170"/>
      <c r="E41" s="170"/>
      <c r="F41" s="170"/>
      <c r="G41" s="170"/>
      <c r="H41" s="170"/>
      <c r="I41" s="170"/>
      <c r="J41" s="170"/>
    </row>
    <row r="42" spans="1:12">
      <c r="B42" s="170"/>
      <c r="C42" s="170"/>
      <c r="D42" s="170"/>
      <c r="E42" s="170"/>
      <c r="F42" s="170"/>
      <c r="G42" s="170"/>
      <c r="H42" s="170"/>
      <c r="I42" s="170"/>
      <c r="J42" s="170"/>
    </row>
    <row r="43" spans="1:12">
      <c r="B43" s="170"/>
      <c r="C43" s="170"/>
      <c r="D43" s="170"/>
      <c r="E43" s="170"/>
      <c r="F43" s="170"/>
      <c r="G43" s="170"/>
      <c r="H43" s="170"/>
      <c r="I43" s="170"/>
      <c r="J43" s="170"/>
    </row>
    <row r="44" spans="1:12">
      <c r="A44" s="18"/>
      <c r="B44" s="170"/>
      <c r="C44" s="170"/>
      <c r="D44" s="170"/>
      <c r="E44" s="170"/>
      <c r="F44" s="170"/>
      <c r="G44" s="170"/>
      <c r="H44" s="170"/>
      <c r="I44" s="170"/>
      <c r="J44" s="170"/>
    </row>
    <row r="45" spans="1:12">
      <c r="A45" s="18"/>
      <c r="B45" s="170"/>
      <c r="C45" s="170"/>
      <c r="D45" s="170"/>
      <c r="E45" s="170"/>
      <c r="F45" s="170"/>
      <c r="G45" s="170"/>
      <c r="H45" s="170"/>
      <c r="I45" s="170"/>
      <c r="J45" s="170"/>
    </row>
    <row r="46" spans="1:12">
      <c r="A46" s="18"/>
      <c r="B46" s="170"/>
      <c r="C46" s="170"/>
      <c r="D46" s="170"/>
      <c r="E46" s="170"/>
      <c r="F46" s="170"/>
      <c r="G46" s="170"/>
      <c r="H46" s="170"/>
      <c r="I46" s="170"/>
      <c r="J46" s="170"/>
    </row>
    <row r="47" spans="1:12">
      <c r="A47" s="18"/>
      <c r="B47" s="170"/>
      <c r="C47" s="170"/>
      <c r="D47" s="170"/>
      <c r="E47" s="170"/>
      <c r="F47" s="170"/>
      <c r="G47" s="170"/>
      <c r="H47" s="170"/>
      <c r="I47" s="170"/>
      <c r="J47" s="170"/>
    </row>
    <row r="48" spans="1:12">
      <c r="A48" s="18"/>
      <c r="B48" s="170"/>
      <c r="C48" s="170"/>
      <c r="D48" s="170"/>
      <c r="E48" s="170"/>
      <c r="F48" s="170"/>
      <c r="G48" s="170"/>
      <c r="H48" s="170"/>
      <c r="I48" s="170"/>
      <c r="J48" s="170"/>
    </row>
    <row r="49" spans="1:10">
      <c r="A49" s="18"/>
      <c r="B49" s="170"/>
      <c r="C49" s="170"/>
      <c r="D49" s="170"/>
      <c r="E49" s="170"/>
      <c r="F49" s="170"/>
      <c r="G49" s="170"/>
      <c r="H49" s="170"/>
      <c r="I49" s="170"/>
      <c r="J49" s="170"/>
    </row>
    <row r="50" spans="1:10">
      <c r="A50" s="18"/>
      <c r="B50" s="170"/>
      <c r="C50" s="170"/>
      <c r="D50" s="170"/>
      <c r="E50" s="170"/>
      <c r="F50" s="170"/>
      <c r="G50" s="170"/>
      <c r="H50" s="170"/>
      <c r="I50" s="170"/>
      <c r="J50" s="170"/>
    </row>
    <row r="51" spans="1:10">
      <c r="A51" s="18"/>
      <c r="B51" s="170"/>
      <c r="C51" s="170"/>
      <c r="D51" s="170"/>
      <c r="E51" s="170"/>
      <c r="F51" s="170"/>
      <c r="G51" s="170"/>
      <c r="H51" s="170"/>
      <c r="I51" s="170"/>
      <c r="J51" s="170"/>
    </row>
    <row r="52" spans="1:10">
      <c r="A52" s="18"/>
      <c r="B52" s="170"/>
      <c r="C52" s="170"/>
      <c r="D52" s="170"/>
      <c r="E52" s="170"/>
      <c r="F52" s="170"/>
      <c r="G52" s="170"/>
      <c r="H52" s="170"/>
      <c r="I52" s="170"/>
      <c r="J52" s="170"/>
    </row>
    <row r="53" spans="1:10">
      <c r="A53" s="18"/>
      <c r="B53" s="170"/>
      <c r="C53" s="170"/>
      <c r="D53" s="170"/>
      <c r="E53" s="170"/>
      <c r="F53" s="170"/>
      <c r="G53" s="170"/>
      <c r="H53" s="170"/>
      <c r="I53" s="170"/>
      <c r="J53" s="170"/>
    </row>
    <row r="54" spans="1:10">
      <c r="A54" s="18"/>
      <c r="B54" s="170"/>
      <c r="C54" s="170"/>
      <c r="D54" s="170"/>
      <c r="E54" s="170"/>
      <c r="F54" s="170"/>
      <c r="G54" s="170"/>
      <c r="H54" s="170"/>
      <c r="I54" s="170"/>
      <c r="J54" s="170"/>
    </row>
    <row r="55" spans="1:10">
      <c r="A55" s="18"/>
      <c r="B55" s="170"/>
      <c r="C55" s="170"/>
      <c r="D55" s="170"/>
      <c r="E55" s="170"/>
      <c r="F55" s="170"/>
      <c r="G55" s="170"/>
      <c r="H55" s="170"/>
      <c r="I55" s="170"/>
      <c r="J55" s="170"/>
    </row>
    <row r="56" spans="1:10">
      <c r="B56" s="170"/>
      <c r="C56" s="170"/>
      <c r="D56" s="170"/>
      <c r="E56" s="170"/>
      <c r="F56" s="170"/>
      <c r="G56" s="170"/>
      <c r="H56" s="170"/>
      <c r="I56" s="170"/>
      <c r="J56" s="170"/>
    </row>
    <row r="57" spans="1:10">
      <c r="B57" s="170"/>
      <c r="C57" s="170"/>
      <c r="D57" s="170"/>
      <c r="E57" s="170"/>
      <c r="F57" s="170"/>
      <c r="G57" s="170"/>
      <c r="H57" s="170"/>
      <c r="I57" s="170"/>
      <c r="J57" s="170"/>
    </row>
    <row r="58" spans="1:10">
      <c r="B58" s="170"/>
      <c r="C58" s="170"/>
      <c r="D58" s="170"/>
      <c r="E58" s="170"/>
      <c r="F58" s="170"/>
      <c r="G58" s="170"/>
      <c r="H58" s="170"/>
      <c r="I58" s="170"/>
      <c r="J58" s="170"/>
    </row>
    <row r="59" spans="1:10">
      <c r="B59" s="170"/>
      <c r="C59" s="170"/>
      <c r="D59" s="170"/>
      <c r="E59" s="170"/>
      <c r="F59" s="170"/>
      <c r="G59" s="170"/>
      <c r="H59" s="170"/>
      <c r="I59" s="170"/>
      <c r="J59" s="170"/>
    </row>
    <row r="60" spans="1:10">
      <c r="B60" s="170"/>
      <c r="C60" s="170"/>
      <c r="D60" s="170"/>
      <c r="E60" s="170"/>
      <c r="F60" s="170"/>
      <c r="G60" s="170"/>
      <c r="H60" s="170"/>
      <c r="I60" s="170"/>
      <c r="J60" s="170"/>
    </row>
    <row r="61" spans="1:10">
      <c r="B61" s="170"/>
      <c r="C61" s="170"/>
      <c r="D61" s="170"/>
      <c r="E61" s="170"/>
      <c r="F61" s="170"/>
      <c r="G61" s="170"/>
      <c r="H61" s="170"/>
      <c r="I61" s="170"/>
      <c r="J61" s="170"/>
    </row>
    <row r="62" spans="1:10">
      <c r="B62" s="170"/>
      <c r="C62" s="170"/>
      <c r="D62" s="170"/>
      <c r="E62" s="170"/>
      <c r="F62" s="170"/>
      <c r="G62" s="170"/>
      <c r="H62" s="170"/>
      <c r="I62" s="170"/>
      <c r="J62" s="170"/>
    </row>
    <row r="63" spans="1:10">
      <c r="B63" s="170"/>
      <c r="C63" s="170"/>
      <c r="D63" s="170"/>
      <c r="E63" s="170"/>
      <c r="F63" s="170"/>
      <c r="G63" s="170"/>
      <c r="H63" s="170"/>
      <c r="I63" s="170"/>
      <c r="J63" s="170"/>
    </row>
    <row r="64" spans="1:10">
      <c r="B64" s="170"/>
      <c r="C64" s="170"/>
      <c r="D64" s="170"/>
      <c r="E64" s="170"/>
      <c r="F64" s="170"/>
      <c r="G64" s="170"/>
      <c r="H64" s="170"/>
      <c r="I64" s="170"/>
      <c r="J64" s="170"/>
    </row>
    <row r="65" spans="2:10">
      <c r="B65" s="170"/>
      <c r="C65" s="170"/>
      <c r="D65" s="170"/>
      <c r="E65" s="170"/>
      <c r="F65" s="170"/>
      <c r="G65" s="170"/>
      <c r="H65" s="170"/>
      <c r="I65" s="170"/>
      <c r="J65" s="170"/>
    </row>
    <row r="66" spans="2:10">
      <c r="B66" s="170"/>
      <c r="C66" s="170"/>
      <c r="D66" s="170"/>
      <c r="E66" s="170"/>
      <c r="F66" s="170"/>
      <c r="G66" s="170"/>
      <c r="H66" s="170"/>
      <c r="I66" s="170"/>
      <c r="J66" s="170"/>
    </row>
    <row r="67" spans="2:10">
      <c r="B67" s="170"/>
      <c r="C67" s="170"/>
      <c r="D67" s="170"/>
      <c r="E67" s="170"/>
      <c r="F67" s="170"/>
      <c r="G67" s="170"/>
      <c r="H67" s="170"/>
      <c r="I67" s="170"/>
      <c r="J67" s="170"/>
    </row>
    <row r="68" spans="2:10">
      <c r="B68" s="170"/>
      <c r="C68" s="170"/>
      <c r="D68" s="170"/>
      <c r="E68" s="170"/>
      <c r="F68" s="170"/>
      <c r="G68" s="170"/>
      <c r="H68" s="170"/>
      <c r="I68" s="170"/>
      <c r="J68" s="170"/>
    </row>
    <row r="69" spans="2:10">
      <c r="B69" s="170"/>
      <c r="C69" s="170"/>
      <c r="D69" s="170"/>
      <c r="E69" s="170"/>
      <c r="F69" s="170"/>
      <c r="G69" s="170"/>
      <c r="H69" s="170"/>
      <c r="I69" s="170"/>
      <c r="J69" s="170"/>
    </row>
    <row r="70" spans="2:10">
      <c r="B70" s="170"/>
      <c r="C70" s="170"/>
      <c r="D70" s="170"/>
      <c r="E70" s="170"/>
      <c r="F70" s="170"/>
      <c r="G70" s="170"/>
      <c r="H70" s="170"/>
      <c r="I70" s="170"/>
      <c r="J70" s="170"/>
    </row>
  </sheetData>
  <mergeCells count="1">
    <mergeCell ref="A3:J3"/>
  </mergeCells>
  <hyperlinks>
    <hyperlink ref="J2" location="පටුන!A1" display="පටුන වෙත"/>
  </hyperlinks>
  <pageMargins left="0.59027777777777801" right="0.196527777777778" top="0.39374999999999999" bottom="0.39305555555555599" header="0.51180555555555596" footer="0.196527777777778"/>
  <pageSetup paperSize="9" scale="51" firstPageNumber="0" orientation="portrait" r:id="rId1"/>
  <headerFooter alignWithMargins="0">
    <oddHeader>&amp;L&amp;"Calibri"&amp;10&amp;K000000 [Limited Sharing]&amp;1#_x000D_</oddHeader>
    <oddFooter>&amp;L&amp;"Century Gothic,Italic"&amp;8NA &amp;D &amp;T</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6"/>
  <sheetViews>
    <sheetView zoomScaleNormal="100" zoomScaleSheetLayoutView="100" workbookViewId="0">
      <selection activeCell="J2" sqref="J2"/>
    </sheetView>
  </sheetViews>
  <sheetFormatPr defaultRowHeight="13.5"/>
  <cols>
    <col min="1" max="1" width="49.625" style="56" customWidth="1"/>
    <col min="2" max="10" width="11.625" style="56" customWidth="1"/>
    <col min="11" max="11" width="9.125" style="56" customWidth="1"/>
    <col min="12" max="12" width="6.875" style="56" customWidth="1"/>
    <col min="13" max="13" width="7.625" style="56" customWidth="1"/>
    <col min="14" max="14" width="6" style="56" customWidth="1"/>
    <col min="15" max="15" width="9" style="56"/>
    <col min="16" max="16" width="5.375" style="56" customWidth="1"/>
    <col min="17" max="16384" width="9" style="56"/>
  </cols>
  <sheetData>
    <row r="1" spans="1:12" s="90" customFormat="1" ht="15.75">
      <c r="A1" s="48" t="s">
        <v>114</v>
      </c>
      <c r="B1" s="47"/>
      <c r="C1" s="47"/>
      <c r="D1" s="47"/>
      <c r="E1" s="47"/>
      <c r="F1" s="47"/>
      <c r="G1" s="47"/>
      <c r="J1" s="46" t="s">
        <v>208</v>
      </c>
    </row>
    <row r="2" spans="1:12" s="90" customFormat="1" ht="15.75">
      <c r="A2" s="47"/>
      <c r="B2" s="47"/>
      <c r="C2" s="47"/>
      <c r="D2" s="47"/>
      <c r="E2" s="47"/>
      <c r="F2" s="47"/>
      <c r="G2" s="47"/>
      <c r="J2" s="1981" t="s">
        <v>1482</v>
      </c>
    </row>
    <row r="3" spans="1:12" s="90" customFormat="1" ht="24.75" customHeight="1">
      <c r="A3" s="1990" t="s">
        <v>209</v>
      </c>
      <c r="B3" s="1990"/>
      <c r="C3" s="1990"/>
      <c r="D3" s="1990"/>
      <c r="E3" s="1990"/>
      <c r="F3" s="1990"/>
      <c r="G3" s="1990"/>
      <c r="H3" s="1990"/>
      <c r="I3" s="1990"/>
      <c r="J3" s="1990"/>
    </row>
    <row r="4" spans="1:12" ht="14.25" thickBot="1">
      <c r="J4" s="44" t="s">
        <v>111</v>
      </c>
    </row>
    <row r="5" spans="1:12" ht="18" customHeight="1" thickBot="1">
      <c r="A5" s="91" t="s">
        <v>150</v>
      </c>
      <c r="B5" s="42">
        <v>2015</v>
      </c>
      <c r="C5" s="41">
        <v>2016</v>
      </c>
      <c r="D5" s="41">
        <v>2017</v>
      </c>
      <c r="E5" s="41">
        <v>2018</v>
      </c>
      <c r="F5" s="41">
        <v>2019</v>
      </c>
      <c r="G5" s="41" t="s">
        <v>109</v>
      </c>
      <c r="H5" s="41" t="s">
        <v>108</v>
      </c>
      <c r="I5" s="41" t="s">
        <v>107</v>
      </c>
      <c r="J5" s="40" t="s">
        <v>106</v>
      </c>
    </row>
    <row r="6" spans="1:12" ht="18" customHeight="1">
      <c r="A6" s="37" t="s">
        <v>210</v>
      </c>
      <c r="B6" s="110">
        <v>3128620.8110383209</v>
      </c>
      <c r="C6" s="110">
        <v>3457464.4671754516</v>
      </c>
      <c r="D6" s="110">
        <v>3711625.9232384246</v>
      </c>
      <c r="E6" s="110">
        <v>4112480.2916473104</v>
      </c>
      <c r="F6" s="110">
        <v>4396682.2426672252</v>
      </c>
      <c r="G6" s="110">
        <v>4616787.5143537903</v>
      </c>
      <c r="H6" s="110">
        <v>4846606</v>
      </c>
      <c r="I6" s="110">
        <v>6204469</v>
      </c>
      <c r="J6" s="111">
        <v>6159055</v>
      </c>
    </row>
    <row r="7" spans="1:12" ht="7.5" customHeight="1">
      <c r="A7" s="148"/>
      <c r="B7" s="110"/>
      <c r="C7" s="110"/>
      <c r="D7" s="110"/>
      <c r="E7" s="110"/>
      <c r="F7" s="110"/>
      <c r="G7" s="110"/>
      <c r="H7" s="110"/>
      <c r="I7" s="110"/>
      <c r="J7" s="111"/>
    </row>
    <row r="8" spans="1:12" ht="18" customHeight="1">
      <c r="A8" s="37" t="s">
        <v>211</v>
      </c>
      <c r="B8" s="35">
        <v>3614783.7627666853</v>
      </c>
      <c r="C8" s="35">
        <v>4062078.4610325308</v>
      </c>
      <c r="D8" s="35">
        <v>4803588.9873795006</v>
      </c>
      <c r="E8" s="35">
        <v>5010463.3011927884</v>
      </c>
      <c r="F8" s="35">
        <v>5072569.5446607424</v>
      </c>
      <c r="G8" s="35">
        <v>4928481.7645245576</v>
      </c>
      <c r="H8" s="35">
        <v>5806619</v>
      </c>
      <c r="I8" s="35">
        <v>8116300</v>
      </c>
      <c r="J8" s="34">
        <v>9833760</v>
      </c>
    </row>
    <row r="9" spans="1:12" ht="18" customHeight="1">
      <c r="A9" s="181" t="s">
        <v>212</v>
      </c>
      <c r="B9" s="30">
        <v>3150789.1776754493</v>
      </c>
      <c r="C9" s="30">
        <v>3494485.3009977583</v>
      </c>
      <c r="D9" s="30">
        <v>4215007.0213251859</v>
      </c>
      <c r="E9" s="30">
        <v>4339965.8349056784</v>
      </c>
      <c r="F9" s="30">
        <v>4386412.6828036867</v>
      </c>
      <c r="G9" s="30">
        <v>4203296.3553346982</v>
      </c>
      <c r="H9" s="30">
        <v>5008924</v>
      </c>
      <c r="I9" s="30">
        <v>7148973</v>
      </c>
      <c r="J9" s="32">
        <v>8739599</v>
      </c>
    </row>
    <row r="10" spans="1:12" ht="18" customHeight="1">
      <c r="A10" s="181" t="s">
        <v>213</v>
      </c>
      <c r="B10" s="30">
        <v>463994.58509123605</v>
      </c>
      <c r="C10" s="30">
        <v>567593.16003477247</v>
      </c>
      <c r="D10" s="30">
        <v>588581.96605431475</v>
      </c>
      <c r="E10" s="30">
        <v>670497.46628711</v>
      </c>
      <c r="F10" s="30">
        <v>686156.86185705569</v>
      </c>
      <c r="G10" s="30">
        <v>725185.40918985941</v>
      </c>
      <c r="H10" s="30">
        <v>797695</v>
      </c>
      <c r="I10" s="30">
        <v>967327</v>
      </c>
      <c r="J10" s="32">
        <v>1094161</v>
      </c>
    </row>
    <row r="11" spans="1:12" ht="7.5" customHeight="1">
      <c r="A11" s="148"/>
      <c r="B11" s="30"/>
      <c r="C11" s="30"/>
      <c r="D11" s="30"/>
      <c r="E11" s="30"/>
      <c r="F11" s="30"/>
      <c r="G11" s="30"/>
      <c r="H11" s="30"/>
      <c r="I11" s="30"/>
      <c r="J11" s="32"/>
    </row>
    <row r="12" spans="1:12" s="100" customFormat="1" ht="18" customHeight="1">
      <c r="A12" s="37" t="s">
        <v>214</v>
      </c>
      <c r="B12" s="35">
        <v>3823291.2135859295</v>
      </c>
      <c r="C12" s="35">
        <v>4081822.3100546226</v>
      </c>
      <c r="D12" s="35">
        <v>4465764.163489637</v>
      </c>
      <c r="E12" s="35">
        <v>4802042.6715178769</v>
      </c>
      <c r="F12" s="35">
        <v>5108731.2065169672</v>
      </c>
      <c r="G12" s="35">
        <v>5171092.5170010664</v>
      </c>
      <c r="H12" s="35">
        <v>5967807</v>
      </c>
      <c r="I12" s="35">
        <v>8560202</v>
      </c>
      <c r="J12" s="34">
        <v>9741337</v>
      </c>
    </row>
    <row r="13" spans="1:12" ht="18" customHeight="1">
      <c r="A13" s="181" t="s">
        <v>215</v>
      </c>
      <c r="B13" s="30">
        <v>3623953.1852180902</v>
      </c>
      <c r="C13" s="30">
        <v>3872545.3964930759</v>
      </c>
      <c r="D13" s="30">
        <v>4243393.7648578603</v>
      </c>
      <c r="E13" s="30">
        <v>4570318.8110213764</v>
      </c>
      <c r="F13" s="30">
        <v>4865483.9848599313</v>
      </c>
      <c r="G13" s="30">
        <v>4928667.0087690335</v>
      </c>
      <c r="H13" s="30">
        <v>5698277</v>
      </c>
      <c r="I13" s="30">
        <v>8209465</v>
      </c>
      <c r="J13" s="32">
        <v>9359281</v>
      </c>
    </row>
    <row r="14" spans="1:12" ht="18" customHeight="1">
      <c r="A14" s="181" t="s">
        <v>216</v>
      </c>
      <c r="B14" s="30">
        <v>199338.02836783929</v>
      </c>
      <c r="C14" s="30">
        <v>209276.91356154671</v>
      </c>
      <c r="D14" s="30">
        <v>222370.39863177668</v>
      </c>
      <c r="E14" s="30">
        <v>231723.86049650051</v>
      </c>
      <c r="F14" s="30">
        <v>243247.22165703587</v>
      </c>
      <c r="G14" s="30">
        <v>242425.50823203288</v>
      </c>
      <c r="H14" s="30">
        <v>269530</v>
      </c>
      <c r="I14" s="30">
        <v>350737</v>
      </c>
      <c r="J14" s="32">
        <v>382056</v>
      </c>
    </row>
    <row r="15" spans="1:12" ht="7.5" customHeight="1">
      <c r="A15" s="148"/>
      <c r="B15" s="30"/>
      <c r="C15" s="30"/>
      <c r="D15" s="30"/>
      <c r="E15" s="30"/>
      <c r="F15" s="30"/>
      <c r="G15" s="30"/>
      <c r="H15" s="30"/>
      <c r="I15" s="30"/>
      <c r="J15" s="32"/>
    </row>
    <row r="16" spans="1:12" ht="18" customHeight="1">
      <c r="A16" s="37" t="s">
        <v>217</v>
      </c>
      <c r="B16" s="35">
        <v>70650.073000000019</v>
      </c>
      <c r="C16" s="35">
        <v>79275.66899999998</v>
      </c>
      <c r="D16" s="35">
        <v>82489.383000000002</v>
      </c>
      <c r="E16" s="35">
        <v>89210.864999999991</v>
      </c>
      <c r="F16" s="35">
        <v>90841.095000000001</v>
      </c>
      <c r="G16" s="35">
        <v>41113.358236978682</v>
      </c>
      <c r="H16" s="35">
        <v>43500</v>
      </c>
      <c r="I16" s="35">
        <v>56711</v>
      </c>
      <c r="J16" s="34">
        <v>182329</v>
      </c>
      <c r="L16" s="102"/>
    </row>
    <row r="17" spans="1:12" ht="7.5" customHeight="1">
      <c r="A17" s="148"/>
      <c r="B17" s="35"/>
      <c r="C17" s="35"/>
      <c r="D17" s="35"/>
      <c r="E17" s="35"/>
      <c r="F17" s="35"/>
      <c r="G17" s="35"/>
      <c r="H17" s="35"/>
      <c r="I17" s="35"/>
      <c r="J17" s="34"/>
      <c r="L17" s="102"/>
    </row>
    <row r="18" spans="1:12" ht="18" customHeight="1">
      <c r="A18" s="37" t="s">
        <v>218</v>
      </c>
      <c r="B18" s="35">
        <v>10637345.860390937</v>
      </c>
      <c r="C18" s="35">
        <v>11680640.907262605</v>
      </c>
      <c r="D18" s="35">
        <v>13063468.457107561</v>
      </c>
      <c r="E18" s="35">
        <v>14014197.129357975</v>
      </c>
      <c r="F18" s="35">
        <v>14668824.088844934</v>
      </c>
      <c r="G18" s="35">
        <v>14757475.154116392</v>
      </c>
      <c r="H18" s="35">
        <v>16664532</v>
      </c>
      <c r="I18" s="35">
        <v>22937682</v>
      </c>
      <c r="J18" s="34">
        <v>25916480</v>
      </c>
      <c r="K18" s="103"/>
      <c r="L18" s="102"/>
    </row>
    <row r="19" spans="1:12" ht="7.5" customHeight="1">
      <c r="A19" s="148"/>
      <c r="B19" s="30"/>
      <c r="C19" s="30"/>
      <c r="D19" s="30"/>
      <c r="E19" s="30"/>
      <c r="F19" s="30"/>
      <c r="G19" s="30"/>
      <c r="H19" s="30"/>
      <c r="I19" s="30"/>
      <c r="J19" s="32"/>
      <c r="K19" s="103"/>
    </row>
    <row r="20" spans="1:12" ht="18" customHeight="1">
      <c r="A20" s="172" t="s">
        <v>52</v>
      </c>
      <c r="B20" s="30">
        <v>929641.50834369007</v>
      </c>
      <c r="C20" s="30">
        <v>1132333.844</v>
      </c>
      <c r="D20" s="30">
        <v>1323850.5563462402</v>
      </c>
      <c r="E20" s="30">
        <v>1337736.33046391</v>
      </c>
      <c r="F20" s="30">
        <v>1242151.53727979</v>
      </c>
      <c r="G20" s="30">
        <v>888778.63783580007</v>
      </c>
      <c r="H20" s="30">
        <v>947839</v>
      </c>
      <c r="I20" s="30">
        <v>1126080</v>
      </c>
      <c r="J20" s="32">
        <v>1713184</v>
      </c>
    </row>
    <row r="21" spans="1:12" ht="7.5" customHeight="1">
      <c r="A21" s="37"/>
      <c r="B21" s="30"/>
      <c r="C21" s="30"/>
      <c r="D21" s="30"/>
      <c r="E21" s="30"/>
      <c r="F21" s="30"/>
      <c r="G21" s="30"/>
      <c r="H21" s="30"/>
      <c r="I21" s="30"/>
      <c r="J21" s="32"/>
    </row>
    <row r="22" spans="1:12" s="100" customFormat="1" ht="18" customHeight="1">
      <c r="A22" s="37" t="s">
        <v>219</v>
      </c>
      <c r="B22" s="35">
        <v>11566987.368734626</v>
      </c>
      <c r="C22" s="35">
        <v>12812974.751262605</v>
      </c>
      <c r="D22" s="35">
        <v>14387319.0134538</v>
      </c>
      <c r="E22" s="35">
        <v>15351933.459821885</v>
      </c>
      <c r="F22" s="35">
        <v>15910975.626124725</v>
      </c>
      <c r="G22" s="35">
        <v>15646253.786968024</v>
      </c>
      <c r="H22" s="35">
        <v>17612370</v>
      </c>
      <c r="I22" s="35">
        <v>24063762</v>
      </c>
      <c r="J22" s="34">
        <v>27629665</v>
      </c>
    </row>
    <row r="23" spans="1:12" ht="7.5" customHeight="1" thickBot="1">
      <c r="A23" s="60"/>
      <c r="B23" s="104"/>
      <c r="C23" s="104"/>
      <c r="D23" s="104"/>
      <c r="E23" s="104"/>
      <c r="F23" s="104"/>
      <c r="G23" s="104"/>
      <c r="H23" s="105"/>
      <c r="I23" s="104"/>
      <c r="J23" s="106"/>
    </row>
    <row r="24" spans="1:12" ht="18" customHeight="1">
      <c r="A24" s="4" t="s">
        <v>48</v>
      </c>
      <c r="B24" s="11"/>
      <c r="C24" s="11"/>
      <c r="D24" s="11"/>
      <c r="E24" s="11"/>
      <c r="F24" s="11"/>
      <c r="G24" s="11"/>
      <c r="J24" s="9" t="s">
        <v>47</v>
      </c>
    </row>
    <row r="25" spans="1:12" ht="18" customHeight="1">
      <c r="A25" s="4" t="s">
        <v>46</v>
      </c>
      <c r="B25" s="4"/>
      <c r="C25" s="4"/>
      <c r="D25" s="4"/>
      <c r="E25" s="4"/>
      <c r="F25" s="4"/>
      <c r="G25" s="4"/>
      <c r="J25" s="44"/>
    </row>
    <row r="26" spans="1:12" ht="18" customHeight="1">
      <c r="A26" s="4" t="s">
        <v>45</v>
      </c>
      <c r="B26" s="4"/>
      <c r="C26" s="4"/>
      <c r="D26" s="4"/>
      <c r="E26" s="4"/>
      <c r="F26" s="4"/>
      <c r="G26" s="4"/>
      <c r="H26" s="103"/>
      <c r="J26" s="103"/>
    </row>
  </sheetData>
  <mergeCells count="1">
    <mergeCell ref="A3:J3"/>
  </mergeCells>
  <hyperlinks>
    <hyperlink ref="J2" location="පටුන!A1" display="පටුන වෙත"/>
  </hyperlinks>
  <pageMargins left="0.25" right="0.25" top="0.75" bottom="0.75" header="0.3" footer="0.3"/>
  <pageSetup paperSize="9" scale="59" firstPageNumber="0" orientation="portrait" r:id="rId1"/>
  <headerFooter alignWithMargins="0">
    <oddHeader>&amp;L&amp;"Calibri"&amp;10&amp;K000000 [Limited Sharing]&amp;1#_x000D_</oddHeader>
    <oddFooter>&amp;L&amp;"Century Gothic,Italic"&amp;8NA &amp;D &amp;T</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6"/>
  <sheetViews>
    <sheetView zoomScaleNormal="100" zoomScaleSheetLayoutView="100" workbookViewId="0">
      <selection activeCell="J2" sqref="J2"/>
    </sheetView>
  </sheetViews>
  <sheetFormatPr defaultRowHeight="13.5"/>
  <cols>
    <col min="1" max="1" width="49.625" style="56" customWidth="1"/>
    <col min="2" max="10" width="11.625" style="56" customWidth="1"/>
    <col min="11" max="11" width="9.125" style="56" customWidth="1"/>
    <col min="12" max="12" width="6.875" style="56" customWidth="1"/>
    <col min="13" max="13" width="7.625" style="56" customWidth="1"/>
    <col min="14" max="14" width="6" style="56" customWidth="1"/>
    <col min="15" max="15" width="9" style="56"/>
    <col min="16" max="16" width="5.375" style="56" customWidth="1"/>
    <col min="17" max="16384" width="9" style="56"/>
  </cols>
  <sheetData>
    <row r="1" spans="1:12" s="90" customFormat="1" ht="15.75">
      <c r="A1" s="48" t="s">
        <v>114</v>
      </c>
      <c r="B1" s="47"/>
      <c r="C1" s="47"/>
      <c r="D1" s="47"/>
      <c r="E1" s="47"/>
      <c r="F1" s="47"/>
      <c r="G1" s="47"/>
      <c r="J1" s="46" t="s">
        <v>220</v>
      </c>
    </row>
    <row r="2" spans="1:12" s="90" customFormat="1" ht="15.75">
      <c r="A2" s="47"/>
      <c r="B2" s="47"/>
      <c r="C2" s="47"/>
      <c r="D2" s="47"/>
      <c r="E2" s="47"/>
      <c r="F2" s="47"/>
      <c r="G2" s="47"/>
      <c r="J2" s="1981" t="s">
        <v>1482</v>
      </c>
    </row>
    <row r="3" spans="1:12" ht="24.75" customHeight="1">
      <c r="A3" s="1990" t="s">
        <v>221</v>
      </c>
      <c r="B3" s="1990"/>
      <c r="C3" s="1990"/>
      <c r="D3" s="1990"/>
      <c r="E3" s="1990"/>
      <c r="F3" s="1990"/>
      <c r="G3" s="1990"/>
      <c r="H3" s="1990"/>
      <c r="I3" s="1990"/>
      <c r="J3" s="1990"/>
    </row>
    <row r="4" spans="1:12" ht="14.25" thickBot="1">
      <c r="J4" s="44" t="s">
        <v>111</v>
      </c>
    </row>
    <row r="5" spans="1:12" ht="18" customHeight="1" thickBot="1">
      <c r="A5" s="91" t="s">
        <v>150</v>
      </c>
      <c r="B5" s="42">
        <v>2015</v>
      </c>
      <c r="C5" s="41">
        <v>2016</v>
      </c>
      <c r="D5" s="41">
        <v>2017</v>
      </c>
      <c r="E5" s="41">
        <v>2018</v>
      </c>
      <c r="F5" s="41">
        <v>2019</v>
      </c>
      <c r="G5" s="41">
        <v>2020</v>
      </c>
      <c r="H5" s="41" t="s">
        <v>108</v>
      </c>
      <c r="I5" s="41" t="s">
        <v>107</v>
      </c>
      <c r="J5" s="40" t="s">
        <v>106</v>
      </c>
    </row>
    <row r="6" spans="1:12" ht="18" customHeight="1">
      <c r="A6" s="37" t="s">
        <v>210</v>
      </c>
      <c r="B6" s="110">
        <v>3128620.8110383209</v>
      </c>
      <c r="C6" s="110">
        <v>3318622.8413645439</v>
      </c>
      <c r="D6" s="110">
        <v>3330329.1307129646</v>
      </c>
      <c r="E6" s="110">
        <v>3453292.9457703596</v>
      </c>
      <c r="F6" s="110">
        <v>3562662.6419346882</v>
      </c>
      <c r="G6" s="110">
        <v>3582571.1834151866</v>
      </c>
      <c r="H6" s="110">
        <v>3421335</v>
      </c>
      <c r="I6" s="110">
        <v>3382269</v>
      </c>
      <c r="J6" s="111">
        <v>2981040</v>
      </c>
    </row>
    <row r="7" spans="1:12" ht="7.5" customHeight="1">
      <c r="A7" s="148"/>
      <c r="B7" s="110"/>
      <c r="C7" s="110"/>
      <c r="D7" s="110"/>
      <c r="E7" s="110"/>
      <c r="F7" s="110"/>
      <c r="G7" s="110"/>
      <c r="H7" s="110"/>
      <c r="I7" s="110"/>
      <c r="J7" s="111"/>
    </row>
    <row r="8" spans="1:12" ht="18" customHeight="1">
      <c r="A8" s="37" t="s">
        <v>211</v>
      </c>
      <c r="B8" s="35">
        <v>3614783.7627666853</v>
      </c>
      <c r="C8" s="35">
        <v>3820174.7993768742</v>
      </c>
      <c r="D8" s="35">
        <v>4374071.3204449322</v>
      </c>
      <c r="E8" s="35">
        <v>4413236.5466731871</v>
      </c>
      <c r="F8" s="35">
        <v>4231419.6374346325</v>
      </c>
      <c r="G8" s="35">
        <v>3995384.882889973</v>
      </c>
      <c r="H8" s="35">
        <v>4335046</v>
      </c>
      <c r="I8" s="35">
        <v>3737065</v>
      </c>
      <c r="J8" s="34">
        <v>3838854</v>
      </c>
    </row>
    <row r="9" spans="1:12" ht="18" customHeight="1">
      <c r="A9" s="181" t="s">
        <v>212</v>
      </c>
      <c r="B9" s="30">
        <v>3150789.1776754493</v>
      </c>
      <c r="C9" s="30">
        <v>3241314.148477592</v>
      </c>
      <c r="D9" s="30">
        <v>3795754.7886968767</v>
      </c>
      <c r="E9" s="30">
        <v>3797135.3378835842</v>
      </c>
      <c r="F9" s="30">
        <v>3616251.0669252258</v>
      </c>
      <c r="G9" s="30">
        <v>3392993.8141463455</v>
      </c>
      <c r="H9" s="30">
        <v>3708116</v>
      </c>
      <c r="I9" s="30">
        <v>3143429</v>
      </c>
      <c r="J9" s="32">
        <v>3278404</v>
      </c>
    </row>
    <row r="10" spans="1:12" ht="18" customHeight="1">
      <c r="A10" s="181" t="s">
        <v>213</v>
      </c>
      <c r="B10" s="30">
        <v>463994.58509123605</v>
      </c>
      <c r="C10" s="30">
        <v>578860.65089928219</v>
      </c>
      <c r="D10" s="30">
        <v>578316.53174805548</v>
      </c>
      <c r="E10" s="30">
        <v>616101.20878960285</v>
      </c>
      <c r="F10" s="30">
        <v>615168.57050940674</v>
      </c>
      <c r="G10" s="30">
        <v>602391.06874362752</v>
      </c>
      <c r="H10" s="30">
        <v>626930</v>
      </c>
      <c r="I10" s="30">
        <v>593636</v>
      </c>
      <c r="J10" s="32">
        <v>560449</v>
      </c>
    </row>
    <row r="11" spans="1:12" ht="7.5" customHeight="1">
      <c r="A11" s="148"/>
      <c r="B11" s="30"/>
      <c r="C11" s="30"/>
      <c r="D11" s="30"/>
      <c r="E11" s="30"/>
      <c r="F11" s="30"/>
      <c r="G11" s="30"/>
      <c r="H11" s="30"/>
      <c r="I11" s="30"/>
      <c r="J11" s="32"/>
    </row>
    <row r="12" spans="1:12" s="100" customFormat="1" ht="18" customHeight="1">
      <c r="A12" s="37" t="s">
        <v>214</v>
      </c>
      <c r="B12" s="35">
        <v>3823291.2135859295</v>
      </c>
      <c r="C12" s="35">
        <v>3933714.9218100808</v>
      </c>
      <c r="D12" s="35">
        <v>4069855.9017305481</v>
      </c>
      <c r="E12" s="35">
        <v>4205271.0262033418</v>
      </c>
      <c r="F12" s="35">
        <v>4320878.6542451186</v>
      </c>
      <c r="G12" s="35">
        <v>4220804.3352098092</v>
      </c>
      <c r="H12" s="35">
        <v>4503363</v>
      </c>
      <c r="I12" s="35">
        <v>4281197</v>
      </c>
      <c r="J12" s="34">
        <v>4235566</v>
      </c>
    </row>
    <row r="13" spans="1:12" ht="18" customHeight="1">
      <c r="A13" s="181" t="s">
        <v>215</v>
      </c>
      <c r="B13" s="30">
        <v>3623953.1852180902</v>
      </c>
      <c r="C13" s="30">
        <v>3734806.4361725878</v>
      </c>
      <c r="D13" s="30">
        <v>3868465.2630614298</v>
      </c>
      <c r="E13" s="30">
        <v>4003147.9650480961</v>
      </c>
      <c r="F13" s="30">
        <v>4119970.3634439283</v>
      </c>
      <c r="G13" s="30">
        <v>4025420.8842710308</v>
      </c>
      <c r="H13" s="30">
        <v>4308378</v>
      </c>
      <c r="I13" s="30">
        <v>4112656</v>
      </c>
      <c r="J13" s="32">
        <v>4073869</v>
      </c>
    </row>
    <row r="14" spans="1:12" ht="18" customHeight="1">
      <c r="A14" s="181" t="s">
        <v>216</v>
      </c>
      <c r="B14" s="30">
        <v>199338.02836783929</v>
      </c>
      <c r="C14" s="30">
        <v>198908.48563749297</v>
      </c>
      <c r="D14" s="30">
        <v>201390.63866911829</v>
      </c>
      <c r="E14" s="30">
        <v>202123.06115524564</v>
      </c>
      <c r="F14" s="30">
        <v>200908.29080119031</v>
      </c>
      <c r="G14" s="30">
        <v>195383.45093877846</v>
      </c>
      <c r="H14" s="30">
        <v>194985</v>
      </c>
      <c r="I14" s="30">
        <v>168542</v>
      </c>
      <c r="J14" s="32">
        <v>161697</v>
      </c>
    </row>
    <row r="15" spans="1:12" ht="7.5" customHeight="1">
      <c r="A15" s="148"/>
      <c r="B15" s="30"/>
      <c r="C15" s="30"/>
      <c r="D15" s="30"/>
      <c r="E15" s="30"/>
      <c r="F15" s="30"/>
      <c r="G15" s="30"/>
      <c r="H15" s="30"/>
      <c r="I15" s="30"/>
      <c r="J15" s="32"/>
    </row>
    <row r="16" spans="1:12" ht="18" customHeight="1">
      <c r="A16" s="37" t="s">
        <v>217</v>
      </c>
      <c r="B16" s="35">
        <v>70650.073000000019</v>
      </c>
      <c r="C16" s="35">
        <v>71585.092999999993</v>
      </c>
      <c r="D16" s="35">
        <v>68670.302000000011</v>
      </c>
      <c r="E16" s="35">
        <v>74041.981000000014</v>
      </c>
      <c r="F16" s="35">
        <v>75384.919999999969</v>
      </c>
      <c r="G16" s="35">
        <v>33357.328872676087</v>
      </c>
      <c r="H16" s="35">
        <v>39405</v>
      </c>
      <c r="I16" s="35">
        <v>37094</v>
      </c>
      <c r="J16" s="34">
        <v>82322</v>
      </c>
      <c r="L16" s="102"/>
    </row>
    <row r="17" spans="1:12" ht="7.5" customHeight="1">
      <c r="A17" s="148"/>
      <c r="B17" s="35"/>
      <c r="C17" s="35"/>
      <c r="D17" s="35"/>
      <c r="E17" s="35"/>
      <c r="F17" s="35"/>
      <c r="G17" s="35"/>
      <c r="H17" s="35"/>
      <c r="I17" s="35"/>
      <c r="J17" s="34"/>
      <c r="L17" s="102"/>
    </row>
    <row r="18" spans="1:12" ht="18" customHeight="1">
      <c r="A18" s="37" t="s">
        <v>218</v>
      </c>
      <c r="B18" s="35">
        <v>10637345.860390937</v>
      </c>
      <c r="C18" s="35">
        <v>11144097.655551501</v>
      </c>
      <c r="D18" s="35">
        <v>11842926.654888444</v>
      </c>
      <c r="E18" s="35">
        <v>12145842.499646889</v>
      </c>
      <c r="F18" s="35">
        <v>12190345.853614438</v>
      </c>
      <c r="G18" s="35">
        <v>11832117.730387647</v>
      </c>
      <c r="H18" s="35">
        <v>12299149</v>
      </c>
      <c r="I18" s="35">
        <v>11437626</v>
      </c>
      <c r="J18" s="34">
        <v>11137782</v>
      </c>
      <c r="K18" s="103"/>
      <c r="L18" s="102"/>
    </row>
    <row r="19" spans="1:12" ht="7.5" customHeight="1">
      <c r="A19" s="148"/>
      <c r="B19" s="30"/>
      <c r="C19" s="30"/>
      <c r="D19" s="30"/>
      <c r="E19" s="30"/>
      <c r="F19" s="30"/>
      <c r="G19" s="30"/>
      <c r="H19" s="30"/>
      <c r="I19" s="30"/>
      <c r="J19" s="32"/>
      <c r="K19" s="103"/>
    </row>
    <row r="20" spans="1:12" ht="18" customHeight="1">
      <c r="A20" s="172" t="s">
        <v>52</v>
      </c>
      <c r="B20" s="30">
        <v>929641.50834369007</v>
      </c>
      <c r="C20" s="30">
        <v>1007441.866</v>
      </c>
      <c r="D20" s="30">
        <v>1093685.1040000001</v>
      </c>
      <c r="E20" s="30">
        <v>1089615.8930000002</v>
      </c>
      <c r="F20" s="30">
        <v>1015930.487</v>
      </c>
      <c r="G20" s="30">
        <v>763432.37349043484</v>
      </c>
      <c r="H20" s="30">
        <v>826356</v>
      </c>
      <c r="I20" s="30">
        <v>723576</v>
      </c>
      <c r="J20" s="32">
        <v>743954</v>
      </c>
    </row>
    <row r="21" spans="1:12" ht="7.5" customHeight="1">
      <c r="A21" s="37"/>
      <c r="B21" s="30"/>
      <c r="C21" s="30"/>
      <c r="D21" s="30"/>
      <c r="E21" s="30"/>
      <c r="F21" s="30"/>
      <c r="G21" s="30"/>
      <c r="H21" s="30"/>
      <c r="I21" s="30"/>
      <c r="J21" s="32"/>
    </row>
    <row r="22" spans="1:12" s="100" customFormat="1" ht="18" customHeight="1">
      <c r="A22" s="37" t="s">
        <v>219</v>
      </c>
      <c r="B22" s="35">
        <v>11566987.368734626</v>
      </c>
      <c r="C22" s="35">
        <v>12151539.521551501</v>
      </c>
      <c r="D22" s="35">
        <v>12936611.758888444</v>
      </c>
      <c r="E22" s="35">
        <v>13235458.39264689</v>
      </c>
      <c r="F22" s="35">
        <v>13206276.340614438</v>
      </c>
      <c r="G22" s="35">
        <v>12595550.103878081</v>
      </c>
      <c r="H22" s="35">
        <v>13123505</v>
      </c>
      <c r="I22" s="35">
        <v>12161201</v>
      </c>
      <c r="J22" s="34">
        <v>11881736</v>
      </c>
    </row>
    <row r="23" spans="1:12" ht="7.5" customHeight="1" thickBot="1">
      <c r="A23" s="182"/>
      <c r="B23" s="104"/>
      <c r="C23" s="104"/>
      <c r="D23" s="104"/>
      <c r="E23" s="104"/>
      <c r="F23" s="104"/>
      <c r="G23" s="104"/>
      <c r="H23" s="105"/>
      <c r="I23" s="104"/>
      <c r="J23" s="106"/>
    </row>
    <row r="24" spans="1:12" ht="18" customHeight="1">
      <c r="A24" s="4" t="s">
        <v>48</v>
      </c>
      <c r="B24" s="11"/>
      <c r="C24" s="11"/>
      <c r="D24" s="11"/>
      <c r="E24" s="11"/>
      <c r="F24" s="11"/>
      <c r="G24" s="11"/>
      <c r="J24" s="9" t="s">
        <v>47</v>
      </c>
    </row>
    <row r="25" spans="1:12" ht="18" customHeight="1">
      <c r="A25" s="4" t="s">
        <v>46</v>
      </c>
      <c r="B25" s="4"/>
      <c r="C25" s="4"/>
      <c r="D25" s="4"/>
      <c r="E25" s="4"/>
      <c r="F25" s="4"/>
      <c r="G25" s="4"/>
      <c r="J25" s="44"/>
    </row>
    <row r="26" spans="1:12" ht="18" customHeight="1">
      <c r="A26" s="4" t="s">
        <v>45</v>
      </c>
      <c r="B26" s="4"/>
      <c r="C26" s="4"/>
      <c r="D26" s="4"/>
      <c r="E26" s="4"/>
      <c r="F26" s="4"/>
      <c r="G26" s="4"/>
      <c r="H26" s="103"/>
      <c r="J26" s="103"/>
    </row>
  </sheetData>
  <mergeCells count="1">
    <mergeCell ref="A3:J3"/>
  </mergeCells>
  <hyperlinks>
    <hyperlink ref="J2" location="පටුන!A1" display="පටුන වෙත"/>
  </hyperlinks>
  <pageMargins left="0.25" right="0.25" top="0.75" bottom="0.75" header="0.3" footer="0.3"/>
  <pageSetup paperSize="9" scale="59" firstPageNumber="0" orientation="portrait" r:id="rId1"/>
  <headerFooter alignWithMargins="0">
    <oddHeader>&amp;L&amp;"Calibri"&amp;10&amp;K000000 [Limited Sharing]&amp;1#_x000D_</oddHeader>
    <oddFooter>&amp;L&amp;"Century Gothic,Italic"&amp;8NA &amp;D &amp;T</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S98"/>
  <sheetViews>
    <sheetView showGridLines="0" showOutlineSymbols="0" zoomScaleNormal="100" zoomScaleSheetLayoutView="90" workbookViewId="0">
      <selection activeCell="L2" sqref="L2"/>
    </sheetView>
  </sheetViews>
  <sheetFormatPr defaultColWidth="10.875" defaultRowHeight="13.5"/>
  <cols>
    <col min="1" max="1" width="32" style="183" customWidth="1"/>
    <col min="2" max="2" width="16.25" style="183" customWidth="1"/>
    <col min="3" max="12" width="10.625" style="183" customWidth="1"/>
    <col min="13" max="16" width="10.875" style="184" customWidth="1"/>
    <col min="17" max="17" width="21" style="184" customWidth="1"/>
    <col min="18" max="26" width="10.875" style="184" customWidth="1"/>
    <col min="27" max="27" width="21" style="184" customWidth="1"/>
    <col min="28" max="28" width="9.75" style="184" customWidth="1"/>
    <col min="29" max="29" width="8.625" style="184" customWidth="1"/>
    <col min="30" max="30" width="21" style="184" customWidth="1"/>
    <col min="31" max="44" width="10.875" style="184" customWidth="1"/>
    <col min="45" max="45" width="13.125" style="184" customWidth="1"/>
    <col min="46" max="48" width="10.875" style="184" customWidth="1"/>
    <col min="49" max="49" width="25.5" style="183" customWidth="1"/>
    <col min="50" max="70" width="10.875" style="183" customWidth="1"/>
    <col min="71" max="71" width="13.125" style="183" customWidth="1"/>
    <col min="72" max="72" width="14.25" style="183" customWidth="1"/>
    <col min="73" max="74" width="13.125" style="183" customWidth="1"/>
    <col min="75" max="85" width="10.875" style="183" customWidth="1"/>
    <col min="86" max="86" width="4.125" style="183" customWidth="1"/>
    <col min="87" max="87" width="49.125" style="183" customWidth="1"/>
    <col min="88" max="88" width="19.875" style="183" customWidth="1"/>
    <col min="89" max="89" width="12" style="183" customWidth="1"/>
    <col min="90" max="90" width="13.125" style="183" customWidth="1"/>
    <col min="91" max="16384" width="10.875" style="183"/>
  </cols>
  <sheetData>
    <row r="1" spans="1:80" ht="15.75">
      <c r="A1" s="841" t="s">
        <v>222</v>
      </c>
      <c r="B1" s="842"/>
      <c r="C1" s="842"/>
      <c r="D1" s="842"/>
      <c r="E1" s="842"/>
      <c r="F1" s="842"/>
      <c r="G1" s="842"/>
      <c r="H1" s="842"/>
      <c r="I1" s="842"/>
      <c r="J1" s="843"/>
      <c r="K1" s="842"/>
      <c r="L1" s="843" t="s">
        <v>223</v>
      </c>
    </row>
    <row r="2" spans="1:80" ht="15.75">
      <c r="A2" s="841"/>
      <c r="B2" s="842"/>
      <c r="C2" s="842"/>
      <c r="D2" s="842"/>
      <c r="E2" s="842"/>
      <c r="F2" s="842"/>
      <c r="G2" s="842"/>
      <c r="H2" s="842"/>
      <c r="I2" s="842"/>
      <c r="J2" s="843"/>
      <c r="K2" s="842"/>
      <c r="L2" s="1981" t="s">
        <v>1482</v>
      </c>
    </row>
    <row r="3" spans="1:80" ht="15.75">
      <c r="A3" s="1993" t="s">
        <v>224</v>
      </c>
      <c r="B3" s="1993"/>
      <c r="C3" s="1993"/>
      <c r="D3" s="1993"/>
      <c r="E3" s="1993"/>
      <c r="F3" s="1993"/>
      <c r="G3" s="1993"/>
      <c r="H3" s="1993"/>
      <c r="I3" s="1993"/>
      <c r="J3" s="1993"/>
      <c r="K3" s="1993"/>
      <c r="L3" s="1993"/>
    </row>
    <row r="4" spans="1:80" ht="14.25" thickBot="1"/>
    <row r="5" spans="1:80" s="185" customFormat="1" ht="14.25" thickBot="1">
      <c r="A5" s="1179" t="s">
        <v>225</v>
      </c>
      <c r="B5" s="1179" t="s">
        <v>226</v>
      </c>
      <c r="C5" s="1208">
        <v>2014</v>
      </c>
      <c r="D5" s="1165">
        <v>2015</v>
      </c>
      <c r="E5" s="1166">
        <v>2016</v>
      </c>
      <c r="F5" s="1166">
        <v>2017</v>
      </c>
      <c r="G5" s="1166">
        <v>2018</v>
      </c>
      <c r="H5" s="1166">
        <v>2019</v>
      </c>
      <c r="I5" s="1166">
        <v>2020</v>
      </c>
      <c r="J5" s="1166" t="s">
        <v>227</v>
      </c>
      <c r="K5" s="1166" t="s">
        <v>228</v>
      </c>
      <c r="L5" s="1167" t="s">
        <v>229</v>
      </c>
      <c r="M5" s="184"/>
      <c r="N5" s="184"/>
      <c r="O5" s="184"/>
      <c r="P5" s="184"/>
      <c r="Q5" s="184"/>
      <c r="R5" s="184"/>
      <c r="S5" s="184"/>
      <c r="T5" s="184"/>
      <c r="U5" s="184"/>
      <c r="V5" s="184"/>
      <c r="W5" s="184"/>
      <c r="X5" s="184"/>
      <c r="Y5" s="184"/>
      <c r="Z5" s="184"/>
      <c r="AA5" s="184"/>
      <c r="AB5" s="184"/>
      <c r="AC5" s="184"/>
      <c r="AD5" s="184"/>
      <c r="AE5" s="184"/>
      <c r="AF5" s="184"/>
      <c r="AG5" s="184"/>
      <c r="AH5" s="184"/>
      <c r="AI5" s="184"/>
      <c r="AJ5" s="184"/>
      <c r="AK5" s="184"/>
      <c r="AL5" s="184"/>
      <c r="AM5" s="184"/>
      <c r="AN5" s="184"/>
      <c r="AO5" s="184"/>
      <c r="AP5" s="184"/>
      <c r="AQ5" s="184"/>
      <c r="AR5" s="184"/>
      <c r="AS5" s="184"/>
      <c r="AT5" s="184"/>
      <c r="AU5" s="184"/>
      <c r="AV5" s="184"/>
    </row>
    <row r="6" spans="1:80">
      <c r="A6" s="1180" t="s">
        <v>230</v>
      </c>
      <c r="B6" s="1189"/>
      <c r="C6" s="1209"/>
      <c r="D6" s="1177"/>
      <c r="E6" s="1177"/>
      <c r="F6" s="1177"/>
      <c r="G6" s="1177"/>
      <c r="H6" s="1177"/>
      <c r="I6" s="1177"/>
      <c r="J6" s="1177"/>
      <c r="K6" s="1177"/>
      <c r="L6" s="1178"/>
    </row>
    <row r="7" spans="1:80">
      <c r="A7" s="1181" t="s">
        <v>231</v>
      </c>
      <c r="B7" s="1205" t="s">
        <v>232</v>
      </c>
      <c r="C7" s="1210">
        <v>338.03</v>
      </c>
      <c r="D7" s="186">
        <v>328.77106600000002</v>
      </c>
      <c r="E7" s="186">
        <v>292.57358599999998</v>
      </c>
      <c r="F7" s="186">
        <v>307.06185786000003</v>
      </c>
      <c r="G7" s="186">
        <v>303.84297717999999</v>
      </c>
      <c r="H7" s="186">
        <v>300.12067000000002</v>
      </c>
      <c r="I7" s="186">
        <v>278.85176547999993</v>
      </c>
      <c r="J7" s="186">
        <v>299.48842169000017</v>
      </c>
      <c r="K7" s="186">
        <v>251.83899428000004</v>
      </c>
      <c r="L7" s="1168">
        <v>256.08864569999997</v>
      </c>
      <c r="AX7" s="187"/>
      <c r="AY7" s="187"/>
      <c r="AZ7" s="187"/>
      <c r="BA7" s="187"/>
      <c r="BB7" s="187"/>
      <c r="BC7" s="187"/>
      <c r="BD7" s="187"/>
      <c r="BE7" s="187"/>
      <c r="BT7" s="187"/>
      <c r="BV7" s="187"/>
      <c r="CB7" s="187"/>
    </row>
    <row r="8" spans="1:80">
      <c r="A8" s="1181" t="s">
        <v>233</v>
      </c>
      <c r="B8" s="1205" t="s">
        <v>234</v>
      </c>
      <c r="C8" s="1211">
        <v>203</v>
      </c>
      <c r="D8" s="188">
        <v>203</v>
      </c>
      <c r="E8" s="188">
        <v>202</v>
      </c>
      <c r="F8" s="186">
        <v>201</v>
      </c>
      <c r="G8" s="186">
        <v>200</v>
      </c>
      <c r="H8" s="186">
        <v>200</v>
      </c>
      <c r="I8" s="186">
        <v>265.75040999999999</v>
      </c>
      <c r="J8" s="186">
        <v>266.60575</v>
      </c>
      <c r="K8" s="186">
        <v>267.18599999999998</v>
      </c>
      <c r="L8" s="1168">
        <v>268.82900000000001</v>
      </c>
      <c r="AX8" s="187"/>
      <c r="AY8" s="187"/>
      <c r="AZ8" s="187"/>
      <c r="BA8" s="187"/>
      <c r="BB8" s="187"/>
      <c r="BC8" s="187"/>
      <c r="BE8" s="187"/>
      <c r="BJ8" s="189"/>
      <c r="BK8" s="187"/>
      <c r="BP8" s="187"/>
      <c r="BT8" s="187"/>
      <c r="BV8" s="187"/>
      <c r="BZ8" s="187"/>
      <c r="CB8" s="187"/>
    </row>
    <row r="9" spans="1:80">
      <c r="A9" s="1181" t="s">
        <v>235</v>
      </c>
      <c r="B9" s="1205" t="s">
        <v>234</v>
      </c>
      <c r="C9" s="1211">
        <v>195</v>
      </c>
      <c r="D9" s="188">
        <v>195</v>
      </c>
      <c r="E9" s="188">
        <v>193</v>
      </c>
      <c r="F9" s="186">
        <v>192.98</v>
      </c>
      <c r="G9" s="186">
        <v>193</v>
      </c>
      <c r="H9" s="186">
        <v>193</v>
      </c>
      <c r="I9" s="186">
        <v>265.75040999999999</v>
      </c>
      <c r="J9" s="186">
        <v>266.60575</v>
      </c>
      <c r="K9" s="186">
        <v>267.108</v>
      </c>
      <c r="L9" s="1168">
        <v>268.245</v>
      </c>
      <c r="AX9" s="187"/>
      <c r="AY9" s="187"/>
      <c r="AZ9" s="187"/>
      <c r="BA9" s="187"/>
      <c r="BB9" s="187"/>
      <c r="BC9" s="187"/>
      <c r="BE9" s="187"/>
      <c r="BJ9" s="189"/>
      <c r="BK9" s="187"/>
      <c r="BP9" s="187"/>
      <c r="BT9" s="187"/>
      <c r="BV9" s="187"/>
      <c r="BZ9" s="187"/>
      <c r="CB9" s="187"/>
    </row>
    <row r="10" spans="1:80">
      <c r="A10" s="1182" t="s">
        <v>236</v>
      </c>
      <c r="B10" s="1205" t="s">
        <v>237</v>
      </c>
      <c r="C10" s="1212">
        <v>475.11</v>
      </c>
      <c r="D10" s="190">
        <v>458.84</v>
      </c>
      <c r="E10" s="190">
        <v>469.24</v>
      </c>
      <c r="F10" s="190">
        <v>466.98</v>
      </c>
      <c r="G10" s="190">
        <v>475.29</v>
      </c>
      <c r="H10" s="190">
        <v>483.79</v>
      </c>
      <c r="I10" s="190">
        <v>546.53</v>
      </c>
      <c r="J10" s="190">
        <v>618.49</v>
      </c>
      <c r="K10" s="190">
        <v>638.99004688298817</v>
      </c>
      <c r="L10" s="1169">
        <v>885</v>
      </c>
      <c r="AX10" s="187"/>
      <c r="AY10" s="187"/>
      <c r="AZ10" s="187"/>
      <c r="BA10" s="187"/>
      <c r="BB10" s="187"/>
      <c r="BC10" s="187"/>
      <c r="BD10" s="187"/>
      <c r="BE10" s="187"/>
      <c r="BJ10" s="189"/>
      <c r="BK10" s="187"/>
      <c r="BP10" s="187"/>
      <c r="BT10" s="187"/>
      <c r="BV10" s="187"/>
      <c r="BX10" s="187"/>
      <c r="BZ10" s="187"/>
      <c r="CB10" s="187"/>
    </row>
    <row r="11" spans="1:80">
      <c r="A11" s="1181" t="s">
        <v>238</v>
      </c>
      <c r="B11" s="1205"/>
      <c r="C11" s="1211"/>
      <c r="D11" s="188"/>
      <c r="E11" s="188"/>
      <c r="F11" s="188"/>
      <c r="G11" s="188"/>
      <c r="H11" s="188"/>
      <c r="I11" s="188"/>
      <c r="J11" s="188"/>
      <c r="K11" s="188"/>
      <c r="L11" s="1170"/>
      <c r="AX11" s="187"/>
      <c r="AY11" s="187"/>
      <c r="AZ11" s="187"/>
      <c r="BA11" s="187"/>
      <c r="BB11" s="187"/>
      <c r="BC11" s="187"/>
      <c r="BD11" s="187"/>
      <c r="BJ11" s="189"/>
      <c r="BK11" s="187"/>
      <c r="BP11" s="187"/>
      <c r="BT11" s="187"/>
      <c r="BV11" s="187"/>
      <c r="BX11" s="187"/>
      <c r="BZ11" s="187"/>
      <c r="CB11" s="187"/>
    </row>
    <row r="12" spans="1:80">
      <c r="A12" s="1183" t="s">
        <v>239</v>
      </c>
      <c r="B12" s="1205" t="s">
        <v>237</v>
      </c>
      <c r="C12" s="1212">
        <v>459.01</v>
      </c>
      <c r="D12" s="190">
        <v>401.45670833333321</v>
      </c>
      <c r="E12" s="190">
        <v>473.15123611111107</v>
      </c>
      <c r="F12" s="190">
        <v>620.44000000000005</v>
      </c>
      <c r="G12" s="190">
        <v>581.58000000000004</v>
      </c>
      <c r="H12" s="190">
        <v>546.66999999999996</v>
      </c>
      <c r="I12" s="190">
        <v>633.85015277777768</v>
      </c>
      <c r="J12" s="190">
        <v>619.14823611111115</v>
      </c>
      <c r="K12" s="191">
        <v>1270.4974999999999</v>
      </c>
      <c r="L12" s="1171">
        <v>1188.3287222222223</v>
      </c>
      <c r="AX12" s="187"/>
      <c r="AY12" s="187"/>
      <c r="AZ12" s="187"/>
      <c r="BA12" s="187"/>
      <c r="BB12" s="187"/>
      <c r="BC12" s="187"/>
      <c r="BD12" s="187"/>
      <c r="BE12" s="187"/>
      <c r="BJ12" s="189"/>
      <c r="BK12" s="187"/>
      <c r="BL12" s="187"/>
      <c r="BP12" s="187"/>
      <c r="BT12" s="187"/>
      <c r="BV12" s="187"/>
      <c r="BX12" s="187"/>
      <c r="BZ12" s="187"/>
      <c r="CB12" s="187"/>
    </row>
    <row r="13" spans="1:80">
      <c r="A13" s="1183" t="s">
        <v>240</v>
      </c>
      <c r="B13" s="1205" t="s">
        <v>237</v>
      </c>
      <c r="C13" s="1211">
        <v>649.44000000000005</v>
      </c>
      <c r="D13" s="190">
        <v>593.07540375429846</v>
      </c>
      <c r="E13" s="190">
        <v>639.87781327219307</v>
      </c>
      <c r="F13" s="190">
        <v>807.44</v>
      </c>
      <c r="G13" s="190">
        <v>820.75</v>
      </c>
      <c r="H13" s="190">
        <v>822.25</v>
      </c>
      <c r="I13" s="190">
        <v>866.70301649093142</v>
      </c>
      <c r="J13" s="190">
        <v>920.76401030066086</v>
      </c>
      <c r="K13" s="191">
        <v>1643.109342504707</v>
      </c>
      <c r="L13" s="1171">
        <v>1770.44</v>
      </c>
      <c r="AX13" s="187"/>
      <c r="AY13" s="187"/>
      <c r="AZ13" s="187"/>
      <c r="BA13" s="187"/>
      <c r="BB13" s="187"/>
      <c r="BC13" s="187"/>
      <c r="BD13" s="187"/>
      <c r="BE13" s="187"/>
      <c r="BJ13" s="189"/>
      <c r="BK13" s="187"/>
      <c r="BL13" s="187"/>
      <c r="BM13" s="187"/>
      <c r="BP13" s="187"/>
    </row>
    <row r="14" spans="1:80">
      <c r="A14" s="1181" t="s">
        <v>241</v>
      </c>
      <c r="B14" s="1205" t="s">
        <v>242</v>
      </c>
      <c r="C14" s="1213">
        <v>1293</v>
      </c>
      <c r="D14" s="192">
        <v>1226</v>
      </c>
      <c r="E14" s="192">
        <v>1060</v>
      </c>
      <c r="F14" s="192">
        <v>944</v>
      </c>
      <c r="G14" s="192">
        <v>1027</v>
      </c>
      <c r="H14" s="192">
        <v>638.20000000000005</v>
      </c>
      <c r="I14" s="192">
        <v>812</v>
      </c>
      <c r="J14" s="192">
        <v>1126.53</v>
      </c>
      <c r="K14" s="192">
        <v>1238.8800000000001</v>
      </c>
      <c r="L14" s="1172">
        <v>566.61</v>
      </c>
      <c r="AX14" s="187"/>
      <c r="AY14" s="187"/>
      <c r="AZ14" s="187"/>
      <c r="BA14" s="187"/>
      <c r="BC14" s="187"/>
      <c r="BJ14" s="189"/>
      <c r="BK14" s="187"/>
      <c r="BL14" s="187"/>
      <c r="BM14" s="187"/>
      <c r="BN14" s="187"/>
      <c r="BP14" s="187"/>
    </row>
    <row r="15" spans="1:80">
      <c r="A15" s="1181" t="s">
        <v>243</v>
      </c>
      <c r="B15" s="1205" t="s">
        <v>242</v>
      </c>
      <c r="C15" s="1211">
        <v>500</v>
      </c>
      <c r="D15" s="188">
        <v>495</v>
      </c>
      <c r="E15" s="188">
        <v>115</v>
      </c>
      <c r="F15" s="188">
        <v>225</v>
      </c>
      <c r="G15" s="188">
        <v>435</v>
      </c>
      <c r="H15" s="186">
        <v>295.7</v>
      </c>
      <c r="I15" s="186">
        <v>430</v>
      </c>
      <c r="J15" s="186">
        <v>696.31</v>
      </c>
      <c r="K15" s="186">
        <v>476.08</v>
      </c>
      <c r="L15" s="1168">
        <v>94.26</v>
      </c>
      <c r="AX15" s="187"/>
      <c r="AY15" s="187"/>
      <c r="AZ15" s="187"/>
      <c r="BA15" s="187"/>
      <c r="BB15" s="187"/>
      <c r="BC15" s="187"/>
      <c r="BD15" s="187"/>
      <c r="BE15" s="187"/>
      <c r="BJ15" s="189"/>
      <c r="BK15" s="187"/>
      <c r="BL15" s="187"/>
      <c r="BM15" s="187"/>
      <c r="BP15" s="187"/>
    </row>
    <row r="16" spans="1:80">
      <c r="A16" s="1184"/>
      <c r="B16" s="1205"/>
      <c r="C16" s="1188"/>
      <c r="D16" s="194"/>
      <c r="E16" s="194"/>
      <c r="F16" s="194"/>
      <c r="G16" s="194"/>
      <c r="H16" s="194"/>
      <c r="I16" s="194"/>
      <c r="J16" s="194"/>
      <c r="K16" s="194"/>
      <c r="L16" s="1173"/>
      <c r="AX16" s="187"/>
      <c r="AY16" s="187"/>
      <c r="AZ16" s="187"/>
      <c r="BA16" s="187"/>
      <c r="BB16" s="187"/>
      <c r="BC16" s="187"/>
      <c r="BD16" s="187"/>
      <c r="BE16" s="187"/>
      <c r="BJ16" s="189"/>
      <c r="BM16" s="187"/>
      <c r="BN16" s="187"/>
      <c r="BP16" s="187"/>
    </row>
    <row r="17" spans="1:97">
      <c r="A17" s="1184" t="s">
        <v>244</v>
      </c>
      <c r="B17" s="1205"/>
      <c r="C17" s="1188"/>
      <c r="D17" s="194"/>
      <c r="E17" s="194"/>
      <c r="F17" s="194"/>
      <c r="G17" s="194"/>
      <c r="H17" s="194"/>
      <c r="I17" s="194"/>
      <c r="J17" s="194"/>
      <c r="K17" s="194"/>
      <c r="L17" s="1173"/>
      <c r="AX17" s="187"/>
      <c r="AY17" s="187"/>
      <c r="AZ17" s="187"/>
      <c r="BB17" s="187"/>
      <c r="BC17" s="187"/>
      <c r="BJ17" s="189"/>
      <c r="BL17" s="187"/>
      <c r="BM17" s="187"/>
      <c r="BO17" s="187"/>
      <c r="BP17" s="187"/>
      <c r="CR17" s="195"/>
      <c r="CS17" s="195"/>
    </row>
    <row r="18" spans="1:97">
      <c r="A18" s="1181" t="s">
        <v>245</v>
      </c>
      <c r="B18" s="1205" t="s">
        <v>232</v>
      </c>
      <c r="C18" s="1210">
        <v>98.572490000000016</v>
      </c>
      <c r="D18" s="186">
        <v>88.56</v>
      </c>
      <c r="E18" s="186">
        <v>79.099999999999994</v>
      </c>
      <c r="F18" s="186">
        <v>83.1</v>
      </c>
      <c r="G18" s="186">
        <v>82.56</v>
      </c>
      <c r="H18" s="186">
        <v>74.752988000000002</v>
      </c>
      <c r="I18" s="186">
        <v>78.205001999999993</v>
      </c>
      <c r="J18" s="186">
        <v>76.88</v>
      </c>
      <c r="K18" s="186">
        <v>70.87</v>
      </c>
      <c r="L18" s="1168">
        <v>64.443819000000005</v>
      </c>
      <c r="BC18" s="187"/>
      <c r="BJ18" s="189"/>
      <c r="BL18" s="187"/>
      <c r="BN18" s="187"/>
      <c r="BP18" s="187"/>
      <c r="CR18" s="195"/>
      <c r="CS18" s="195"/>
    </row>
    <row r="19" spans="1:97">
      <c r="A19" s="1181" t="s">
        <v>246</v>
      </c>
      <c r="B19" s="1205" t="s">
        <v>234</v>
      </c>
      <c r="C19" s="1210">
        <v>134</v>
      </c>
      <c r="D19" s="186">
        <v>136.58199999999999</v>
      </c>
      <c r="E19" s="186">
        <v>133</v>
      </c>
      <c r="F19" s="186">
        <v>136.88200000000001</v>
      </c>
      <c r="G19" s="186">
        <v>137.10599999999999</v>
      </c>
      <c r="H19" s="186">
        <v>137.608</v>
      </c>
      <c r="I19" s="186">
        <v>137.834</v>
      </c>
      <c r="J19" s="186">
        <v>138.62200000000001</v>
      </c>
      <c r="K19" s="186">
        <v>98.584000000000003</v>
      </c>
      <c r="L19" s="1168">
        <v>98.393000000000001</v>
      </c>
      <c r="AX19" s="187"/>
      <c r="AY19" s="187"/>
      <c r="AZ19" s="187"/>
      <c r="BA19" s="187"/>
      <c r="BB19" s="187"/>
      <c r="BC19" s="187"/>
      <c r="BD19" s="187"/>
      <c r="BE19" s="187"/>
      <c r="BF19" s="187"/>
      <c r="BJ19" s="189"/>
      <c r="BK19" s="187"/>
      <c r="BL19" s="187"/>
      <c r="BM19" s="187"/>
      <c r="BP19" s="187"/>
      <c r="CR19" s="195"/>
      <c r="CS19" s="195"/>
    </row>
    <row r="20" spans="1:97">
      <c r="A20" s="1181" t="s">
        <v>247</v>
      </c>
      <c r="B20" s="1205" t="s">
        <v>234</v>
      </c>
      <c r="C20" s="1211">
        <v>111</v>
      </c>
      <c r="D20" s="186">
        <v>108.22199999999999</v>
      </c>
      <c r="E20" s="186">
        <v>98.9</v>
      </c>
      <c r="F20" s="186">
        <v>102.7</v>
      </c>
      <c r="G20" s="186">
        <v>107</v>
      </c>
      <c r="H20" s="186">
        <v>114</v>
      </c>
      <c r="I20" s="186">
        <v>120.529</v>
      </c>
      <c r="J20" s="186">
        <v>113.22</v>
      </c>
      <c r="K20" s="186">
        <v>76.98</v>
      </c>
      <c r="L20" s="1168">
        <v>76.864000000000004</v>
      </c>
      <c r="AX20" s="187"/>
      <c r="AY20" s="187"/>
      <c r="AZ20" s="187"/>
      <c r="BA20" s="187"/>
      <c r="BB20" s="187"/>
      <c r="BC20" s="187"/>
      <c r="BD20" s="187"/>
      <c r="BE20" s="187"/>
      <c r="BF20" s="187"/>
      <c r="BJ20" s="189"/>
      <c r="BK20" s="187"/>
      <c r="BL20" s="187"/>
      <c r="BM20" s="187"/>
      <c r="BP20" s="187"/>
      <c r="CR20" s="195"/>
      <c r="CS20" s="195"/>
    </row>
    <row r="21" spans="1:97">
      <c r="A21" s="1181" t="s">
        <v>248</v>
      </c>
      <c r="B21" s="1206" t="s">
        <v>249</v>
      </c>
      <c r="C21" s="1213">
        <v>889</v>
      </c>
      <c r="D21" s="192">
        <v>819</v>
      </c>
      <c r="E21" s="192">
        <v>800</v>
      </c>
      <c r="F21" s="192">
        <v>809</v>
      </c>
      <c r="G21" s="192">
        <v>774</v>
      </c>
      <c r="H21" s="192">
        <v>658.01</v>
      </c>
      <c r="I21" s="192">
        <v>648.85</v>
      </c>
      <c r="J21" s="192">
        <v>679.07</v>
      </c>
      <c r="K21" s="192">
        <v>835</v>
      </c>
      <c r="L21" s="1172">
        <v>755</v>
      </c>
      <c r="BJ21" s="189"/>
      <c r="BK21" s="187"/>
      <c r="BL21" s="187"/>
      <c r="BM21" s="187"/>
      <c r="BP21" s="187"/>
      <c r="CR21" s="195"/>
      <c r="CS21" s="195"/>
    </row>
    <row r="22" spans="1:97">
      <c r="A22" s="1181" t="s">
        <v>250</v>
      </c>
      <c r="B22" s="1205" t="s">
        <v>237</v>
      </c>
      <c r="C22" s="1212">
        <v>160</v>
      </c>
      <c r="D22" s="190">
        <v>170</v>
      </c>
      <c r="E22" s="190">
        <v>180</v>
      </c>
      <c r="F22" s="190">
        <v>195</v>
      </c>
      <c r="G22" s="190">
        <v>205</v>
      </c>
      <c r="H22" s="190">
        <v>210</v>
      </c>
      <c r="I22" s="190">
        <v>213.5</v>
      </c>
      <c r="J22" s="190">
        <v>221</v>
      </c>
      <c r="K22" s="190">
        <v>288</v>
      </c>
      <c r="L22" s="1169">
        <v>302</v>
      </c>
      <c r="BJ22" s="189"/>
      <c r="BK22" s="187"/>
      <c r="BL22" s="187"/>
      <c r="BM22" s="187"/>
      <c r="BP22" s="187"/>
      <c r="CR22" s="195"/>
      <c r="CS22" s="195"/>
    </row>
    <row r="23" spans="1:97">
      <c r="A23" s="1181" t="s">
        <v>251</v>
      </c>
      <c r="B23" s="1205"/>
      <c r="C23" s="1211"/>
      <c r="D23" s="188"/>
      <c r="E23" s="188"/>
      <c r="F23" s="188"/>
      <c r="G23" s="188"/>
      <c r="H23" s="188"/>
      <c r="I23" s="188"/>
      <c r="J23" s="188"/>
      <c r="K23" s="188"/>
      <c r="L23" s="1170"/>
      <c r="BJ23" s="189"/>
      <c r="BL23" s="187"/>
      <c r="BM23" s="187"/>
      <c r="BP23" s="187"/>
      <c r="CR23" s="195"/>
      <c r="CS23" s="195"/>
    </row>
    <row r="24" spans="1:97" ht="27">
      <c r="A24" s="1185" t="s">
        <v>252</v>
      </c>
      <c r="B24" s="1205" t="s">
        <v>237</v>
      </c>
      <c r="C24" s="1212">
        <v>286.04995535714289</v>
      </c>
      <c r="D24" s="190">
        <v>248.16818181818181</v>
      </c>
      <c r="E24" s="190">
        <v>239.27567460317459</v>
      </c>
      <c r="F24" s="190">
        <v>336.72</v>
      </c>
      <c r="G24" s="190">
        <v>281.36</v>
      </c>
      <c r="H24" s="190">
        <v>288.51</v>
      </c>
      <c r="I24" s="190">
        <v>351.46428571428572</v>
      </c>
      <c r="J24" s="190">
        <v>460.77777777777777</v>
      </c>
      <c r="K24" s="190">
        <v>594.99545454545455</v>
      </c>
      <c r="L24" s="1169">
        <v>559.40972222222217</v>
      </c>
      <c r="BJ24" s="189"/>
      <c r="BL24" s="187"/>
      <c r="BM24" s="187"/>
      <c r="BP24" s="187"/>
      <c r="CR24" s="195"/>
      <c r="CS24" s="195"/>
    </row>
    <row r="25" spans="1:97">
      <c r="A25" s="1183" t="s">
        <v>240</v>
      </c>
      <c r="B25" s="1205" t="s">
        <v>237</v>
      </c>
      <c r="C25" s="1212">
        <v>362.83</v>
      </c>
      <c r="D25" s="190">
        <v>342.03</v>
      </c>
      <c r="E25" s="190">
        <v>294.32839642301786</v>
      </c>
      <c r="F25" s="190">
        <v>343.56</v>
      </c>
      <c r="G25" s="190">
        <v>363.93</v>
      </c>
      <c r="H25" s="190">
        <v>332.29</v>
      </c>
      <c r="I25" s="190">
        <v>353.83747118065725</v>
      </c>
      <c r="J25" s="190">
        <v>540.77381008176656</v>
      </c>
      <c r="K25" s="190">
        <v>841.72391380099054</v>
      </c>
      <c r="L25" s="1169">
        <v>732.93</v>
      </c>
      <c r="BJ25" s="189"/>
      <c r="BL25" s="187"/>
      <c r="BM25" s="187"/>
      <c r="BP25" s="187"/>
      <c r="CR25" s="195"/>
      <c r="CS25" s="195"/>
    </row>
    <row r="26" spans="1:97">
      <c r="A26" s="1181" t="s">
        <v>253</v>
      </c>
      <c r="B26" s="1205" t="s">
        <v>242</v>
      </c>
      <c r="C26" s="1213">
        <v>2096</v>
      </c>
      <c r="D26" s="192">
        <v>1917</v>
      </c>
      <c r="E26" s="192">
        <v>1467</v>
      </c>
      <c r="F26" s="192">
        <v>1338</v>
      </c>
      <c r="G26" s="192">
        <v>842</v>
      </c>
      <c r="H26" s="192">
        <v>1040</v>
      </c>
      <c r="I26" s="192">
        <v>976</v>
      </c>
      <c r="J26" s="192">
        <v>1522</v>
      </c>
      <c r="K26" s="192">
        <v>1276</v>
      </c>
      <c r="L26" s="1172">
        <v>1186</v>
      </c>
      <c r="BJ26" s="189"/>
      <c r="BL26" s="187"/>
      <c r="BM26" s="187"/>
      <c r="BP26" s="187"/>
      <c r="CR26" s="195"/>
      <c r="CS26" s="195"/>
    </row>
    <row r="27" spans="1:97">
      <c r="A27" s="1181" t="s">
        <v>254</v>
      </c>
      <c r="B27" s="1205" t="s">
        <v>242</v>
      </c>
      <c r="C27" s="1213">
        <v>1428</v>
      </c>
      <c r="D27" s="192">
        <v>769</v>
      </c>
      <c r="E27" s="192">
        <v>615</v>
      </c>
      <c r="F27" s="192">
        <v>677</v>
      </c>
      <c r="G27" s="192">
        <v>973</v>
      </c>
      <c r="H27" s="192">
        <v>1103</v>
      </c>
      <c r="I27" s="192">
        <v>751</v>
      </c>
      <c r="J27" s="192">
        <v>1188</v>
      </c>
      <c r="K27" s="192">
        <v>504</v>
      </c>
      <c r="L27" s="1172">
        <v>417</v>
      </c>
      <c r="BJ27" s="189"/>
      <c r="BL27" s="187"/>
      <c r="BM27" s="187"/>
      <c r="BP27" s="187"/>
      <c r="CR27" s="195"/>
      <c r="CS27" s="195"/>
    </row>
    <row r="28" spans="1:97">
      <c r="A28" s="1186"/>
      <c r="B28" s="1205"/>
      <c r="C28" s="1211"/>
      <c r="D28" s="188"/>
      <c r="E28" s="188"/>
      <c r="F28" s="188"/>
      <c r="G28" s="188"/>
      <c r="H28" s="188"/>
      <c r="I28" s="188"/>
      <c r="J28" s="188"/>
      <c r="K28" s="188"/>
      <c r="L28" s="1170"/>
      <c r="BJ28" s="189"/>
      <c r="BL28" s="187"/>
      <c r="BM28" s="187"/>
      <c r="BP28" s="187"/>
      <c r="CR28" s="195"/>
      <c r="CS28" s="195"/>
    </row>
    <row r="29" spans="1:97">
      <c r="A29" s="1184" t="s">
        <v>255</v>
      </c>
      <c r="B29" s="1205"/>
      <c r="C29" s="1211"/>
      <c r="D29" s="188"/>
      <c r="E29" s="188"/>
      <c r="F29" s="188"/>
      <c r="G29" s="188"/>
      <c r="H29" s="188"/>
      <c r="I29" s="188"/>
      <c r="J29" s="188"/>
      <c r="K29" s="188"/>
      <c r="L29" s="1170"/>
      <c r="BJ29" s="189"/>
      <c r="BL29" s="187"/>
      <c r="BM29" s="187"/>
      <c r="BP29" s="187"/>
      <c r="CR29" s="195"/>
      <c r="CS29" s="195"/>
    </row>
    <row r="30" spans="1:97">
      <c r="A30" s="1181" t="s">
        <v>256</v>
      </c>
      <c r="B30" s="1205" t="s">
        <v>257</v>
      </c>
      <c r="C30" s="1213">
        <v>2870</v>
      </c>
      <c r="D30" s="192">
        <v>3055.57</v>
      </c>
      <c r="E30" s="192">
        <v>3011</v>
      </c>
      <c r="F30" s="192">
        <v>2449.5300000000002</v>
      </c>
      <c r="G30" s="192">
        <v>2623</v>
      </c>
      <c r="H30" s="192">
        <v>3085.567</v>
      </c>
      <c r="I30" s="192">
        <v>2792.2</v>
      </c>
      <c r="J30" s="192">
        <v>3119.66</v>
      </c>
      <c r="K30" s="192">
        <v>3391.3559999999998</v>
      </c>
      <c r="L30" s="1172">
        <v>3169.7469999999998</v>
      </c>
      <c r="BJ30" s="189"/>
      <c r="BL30" s="187"/>
      <c r="BM30" s="187"/>
      <c r="BP30" s="187"/>
      <c r="CR30" s="195"/>
      <c r="CS30" s="195"/>
    </row>
    <row r="31" spans="1:97">
      <c r="A31" s="1181" t="s">
        <v>258</v>
      </c>
      <c r="B31" s="1205" t="s">
        <v>234</v>
      </c>
      <c r="C31" s="1213">
        <v>441</v>
      </c>
      <c r="D31" s="192">
        <v>455</v>
      </c>
      <c r="E31" s="192">
        <v>440</v>
      </c>
      <c r="F31" s="192">
        <v>452</v>
      </c>
      <c r="G31" s="192">
        <v>499.125</v>
      </c>
      <c r="H31" s="192">
        <v>503.452</v>
      </c>
      <c r="I31" s="192">
        <v>504.56200000000001</v>
      </c>
      <c r="J31" s="192">
        <v>505.38799999999998</v>
      </c>
      <c r="K31" s="192">
        <v>467.12200000000001</v>
      </c>
      <c r="L31" s="1172">
        <v>480.21499999999997</v>
      </c>
      <c r="BJ31" s="189"/>
      <c r="BL31" s="187"/>
      <c r="BM31" s="187"/>
      <c r="BP31" s="187"/>
      <c r="CR31" s="195"/>
      <c r="CS31" s="195"/>
    </row>
    <row r="32" spans="1:97">
      <c r="A32" s="1181" t="s">
        <v>259</v>
      </c>
      <c r="B32" s="1205" t="s">
        <v>260</v>
      </c>
      <c r="C32" s="1212">
        <v>13.67</v>
      </c>
      <c r="D32" s="190">
        <v>16.39</v>
      </c>
      <c r="E32" s="190">
        <v>16.7</v>
      </c>
      <c r="F32" s="190">
        <v>16.690000000000001</v>
      </c>
      <c r="G32" s="190">
        <v>18.84</v>
      </c>
      <c r="H32" s="190">
        <v>18.324999999999999</v>
      </c>
      <c r="I32" s="190">
        <v>21.812841880196981</v>
      </c>
      <c r="J32" s="190">
        <v>26.95823</v>
      </c>
      <c r="K32" s="190">
        <v>27.2087035557647</v>
      </c>
      <c r="L32" s="1169">
        <v>28.066812269571699</v>
      </c>
      <c r="BJ32" s="189"/>
      <c r="BP32" s="187"/>
      <c r="CR32" s="195"/>
      <c r="CS32" s="195"/>
    </row>
    <row r="33" spans="1:97">
      <c r="A33" s="1181" t="s">
        <v>261</v>
      </c>
      <c r="B33" s="1205"/>
      <c r="C33" s="1211"/>
      <c r="D33" s="188"/>
      <c r="E33" s="188"/>
      <c r="F33" s="188"/>
      <c r="G33" s="188"/>
      <c r="H33" s="188"/>
      <c r="I33" s="188"/>
      <c r="J33" s="188"/>
      <c r="K33" s="188"/>
      <c r="L33" s="1170"/>
      <c r="BJ33" s="189"/>
      <c r="BP33" s="187"/>
      <c r="CR33" s="195"/>
      <c r="CS33" s="195"/>
    </row>
    <row r="34" spans="1:97">
      <c r="A34" s="1183" t="s">
        <v>262</v>
      </c>
      <c r="B34" s="1205" t="s">
        <v>263</v>
      </c>
      <c r="C34" s="1212">
        <v>39.08</v>
      </c>
      <c r="D34" s="190">
        <v>54.54</v>
      </c>
      <c r="E34" s="190">
        <v>41.155436389253865</v>
      </c>
      <c r="F34" s="190">
        <v>62.03</v>
      </c>
      <c r="G34" s="190">
        <v>68.290000000000006</v>
      </c>
      <c r="H34" s="190">
        <v>37.47</v>
      </c>
      <c r="I34" s="190">
        <v>52.609406562617885</v>
      </c>
      <c r="J34" s="190">
        <v>65.355938361754298</v>
      </c>
      <c r="K34" s="190">
        <v>84.5370528515828</v>
      </c>
      <c r="L34" s="1169">
        <v>75.680000000000007</v>
      </c>
      <c r="BJ34" s="189"/>
      <c r="BP34" s="187"/>
      <c r="CR34" s="195"/>
      <c r="CS34" s="195"/>
    </row>
    <row r="35" spans="1:97">
      <c r="A35" s="1181" t="s">
        <v>264</v>
      </c>
      <c r="B35" s="1205" t="s">
        <v>242</v>
      </c>
      <c r="C35" s="1213">
        <v>5796</v>
      </c>
      <c r="D35" s="192">
        <v>4919</v>
      </c>
      <c r="E35" s="192">
        <v>5362</v>
      </c>
      <c r="F35" s="192">
        <v>8824</v>
      </c>
      <c r="G35" s="192">
        <v>7548</v>
      </c>
      <c r="H35" s="192">
        <v>5931</v>
      </c>
      <c r="I35" s="192">
        <v>5333.333333333333</v>
      </c>
      <c r="J35" s="192">
        <v>4709</v>
      </c>
      <c r="K35" s="192">
        <v>1157</v>
      </c>
      <c r="L35" s="1172">
        <v>955</v>
      </c>
      <c r="BJ35" s="189"/>
      <c r="BP35" s="187"/>
      <c r="CR35" s="195"/>
      <c r="CS35" s="195"/>
    </row>
    <row r="36" spans="1:97">
      <c r="A36" s="1181" t="s">
        <v>265</v>
      </c>
      <c r="B36" s="1205" t="s">
        <v>242</v>
      </c>
      <c r="C36" s="1213">
        <v>30771</v>
      </c>
      <c r="D36" s="192">
        <v>14408</v>
      </c>
      <c r="E36" s="192">
        <v>9240</v>
      </c>
      <c r="F36" s="192">
        <v>15121</v>
      </c>
      <c r="G36" s="192">
        <v>10183</v>
      </c>
      <c r="H36" s="192">
        <v>6842</v>
      </c>
      <c r="I36" s="192">
        <v>8000.3333333333339</v>
      </c>
      <c r="J36" s="192">
        <v>9622</v>
      </c>
      <c r="K36" s="196">
        <v>4104</v>
      </c>
      <c r="L36" s="1172">
        <v>1485</v>
      </c>
      <c r="BJ36" s="189"/>
      <c r="BP36" s="187"/>
      <c r="CR36" s="195"/>
      <c r="CS36" s="195"/>
    </row>
    <row r="37" spans="1:97">
      <c r="A37" s="1184"/>
      <c r="B37" s="1205"/>
      <c r="C37" s="1211"/>
      <c r="D37" s="188"/>
      <c r="E37" s="188"/>
      <c r="F37" s="188"/>
      <c r="G37" s="188"/>
      <c r="H37" s="188"/>
      <c r="I37" s="188"/>
      <c r="J37" s="188"/>
      <c r="K37" s="197"/>
      <c r="L37" s="1170"/>
      <c r="BJ37" s="189"/>
      <c r="BP37" s="187"/>
      <c r="CR37" s="195"/>
      <c r="CS37" s="195"/>
    </row>
    <row r="38" spans="1:97">
      <c r="A38" s="1184" t="s">
        <v>266</v>
      </c>
      <c r="B38" s="1205"/>
      <c r="C38" s="1211"/>
      <c r="D38" s="188"/>
      <c r="E38" s="188"/>
      <c r="F38" s="188"/>
      <c r="G38" s="188"/>
      <c r="H38" s="188"/>
      <c r="I38" s="188"/>
      <c r="J38" s="188"/>
      <c r="K38" s="197"/>
      <c r="L38" s="1170"/>
      <c r="CR38" s="195"/>
      <c r="CS38" s="195"/>
    </row>
    <row r="39" spans="1:97">
      <c r="A39" s="1181" t="s">
        <v>267</v>
      </c>
      <c r="B39" s="1205" t="s">
        <v>268</v>
      </c>
      <c r="C39" s="1213">
        <v>3380.78</v>
      </c>
      <c r="D39" s="192">
        <v>4819</v>
      </c>
      <c r="E39" s="192">
        <v>4420</v>
      </c>
      <c r="F39" s="192">
        <v>2383.1530000000002</v>
      </c>
      <c r="G39" s="192">
        <v>3930</v>
      </c>
      <c r="H39" s="192">
        <v>4592</v>
      </c>
      <c r="I39" s="192">
        <v>5120.924</v>
      </c>
      <c r="J39" s="192">
        <v>5149.88</v>
      </c>
      <c r="K39" s="192">
        <v>3392.9049999999997</v>
      </c>
      <c r="L39" s="1172" t="s">
        <v>269</v>
      </c>
      <c r="CR39" s="195"/>
      <c r="CS39" s="195"/>
    </row>
    <row r="40" spans="1:97">
      <c r="A40" s="1181" t="s">
        <v>270</v>
      </c>
      <c r="B40" s="1205" t="s">
        <v>234</v>
      </c>
      <c r="C40" s="1214">
        <v>964</v>
      </c>
      <c r="D40" s="198">
        <v>1254</v>
      </c>
      <c r="E40" s="198">
        <v>1141.3229999999999</v>
      </c>
      <c r="F40" s="198">
        <v>791.67900000000009</v>
      </c>
      <c r="G40" s="198">
        <v>1041</v>
      </c>
      <c r="H40" s="198">
        <v>1117</v>
      </c>
      <c r="I40" s="198">
        <v>1208.4540000000002</v>
      </c>
      <c r="J40" s="198">
        <v>1272.0319999999999</v>
      </c>
      <c r="K40" s="198">
        <v>1257.5149999999999</v>
      </c>
      <c r="L40" s="1172" t="s">
        <v>269</v>
      </c>
    </row>
    <row r="41" spans="1:97">
      <c r="A41" s="1181" t="s">
        <v>271</v>
      </c>
      <c r="B41" s="1205" t="s">
        <v>234</v>
      </c>
      <c r="C41" s="1214">
        <v>793</v>
      </c>
      <c r="D41" s="198">
        <v>1088</v>
      </c>
      <c r="E41" s="198">
        <v>1011</v>
      </c>
      <c r="F41" s="198">
        <v>554.58199999999999</v>
      </c>
      <c r="G41" s="198">
        <v>885</v>
      </c>
      <c r="H41" s="198">
        <v>958</v>
      </c>
      <c r="I41" s="198">
        <v>1066.403</v>
      </c>
      <c r="J41" s="198">
        <v>1127</v>
      </c>
      <c r="K41" s="198">
        <v>1114.2460000000001</v>
      </c>
      <c r="L41" s="1172" t="s">
        <v>269</v>
      </c>
    </row>
    <row r="42" spans="1:97">
      <c r="A42" s="1181" t="s">
        <v>272</v>
      </c>
      <c r="B42" s="1205" t="s">
        <v>249</v>
      </c>
      <c r="C42" s="1214">
        <v>4264</v>
      </c>
      <c r="D42" s="198">
        <v>4429</v>
      </c>
      <c r="E42" s="198">
        <v>4372</v>
      </c>
      <c r="F42" s="198">
        <v>4297.2058234850756</v>
      </c>
      <c r="G42" s="198">
        <v>4443</v>
      </c>
      <c r="H42" s="198">
        <v>4795</v>
      </c>
      <c r="I42" s="198">
        <v>4802</v>
      </c>
      <c r="J42" s="198">
        <v>4571</v>
      </c>
      <c r="K42" s="198">
        <v>3045.0232713422347</v>
      </c>
      <c r="L42" s="1172" t="s">
        <v>269</v>
      </c>
    </row>
    <row r="43" spans="1:97">
      <c r="A43" s="1181" t="s">
        <v>273</v>
      </c>
      <c r="B43" s="1205" t="s">
        <v>268</v>
      </c>
      <c r="C43" s="1215">
        <v>600.02</v>
      </c>
      <c r="D43" s="199">
        <v>286</v>
      </c>
      <c r="E43" s="199">
        <v>30</v>
      </c>
      <c r="F43" s="199">
        <v>748</v>
      </c>
      <c r="G43" s="199">
        <v>249</v>
      </c>
      <c r="H43" s="199">
        <v>24</v>
      </c>
      <c r="I43" s="199">
        <v>15.770263999999999</v>
      </c>
      <c r="J43" s="192">
        <v>147</v>
      </c>
      <c r="K43" s="192">
        <v>783.41999399999986</v>
      </c>
      <c r="L43" s="1172">
        <v>29.605646999999998</v>
      </c>
    </row>
    <row r="44" spans="1:97">
      <c r="A44" s="1181" t="s">
        <v>274</v>
      </c>
      <c r="B44" s="1205" t="s">
        <v>111</v>
      </c>
      <c r="C44" s="1214">
        <v>4761</v>
      </c>
      <c r="D44" s="198">
        <v>5582</v>
      </c>
      <c r="E44" s="198">
        <v>6384</v>
      </c>
      <c r="F44" s="192">
        <v>6039</v>
      </c>
      <c r="G44" s="192">
        <v>6510</v>
      </c>
      <c r="H44" s="198">
        <v>9760</v>
      </c>
      <c r="I44" s="198">
        <v>9701</v>
      </c>
      <c r="J44" s="198">
        <v>13052</v>
      </c>
      <c r="K44" s="198">
        <v>6360</v>
      </c>
      <c r="L44" s="1172">
        <v>7254</v>
      </c>
    </row>
    <row r="45" spans="1:97" ht="14.25" thickBot="1">
      <c r="A45" s="1187" t="s">
        <v>275</v>
      </c>
      <c r="B45" s="1207" t="s">
        <v>268</v>
      </c>
      <c r="C45" s="1216">
        <v>272</v>
      </c>
      <c r="D45" s="1174">
        <v>341</v>
      </c>
      <c r="E45" s="1174">
        <v>202</v>
      </c>
      <c r="F45" s="1175" t="s">
        <v>276</v>
      </c>
      <c r="G45" s="1175">
        <v>111</v>
      </c>
      <c r="H45" s="1175">
        <v>299.483</v>
      </c>
      <c r="I45" s="1175">
        <v>402</v>
      </c>
      <c r="J45" s="1175">
        <v>165.121375</v>
      </c>
      <c r="K45" s="1175">
        <v>156.80725699999999</v>
      </c>
      <c r="L45" s="1176">
        <v>223.94669999999999</v>
      </c>
    </row>
    <row r="46" spans="1:97">
      <c r="A46" s="184" t="s">
        <v>277</v>
      </c>
      <c r="I46" s="201" t="s">
        <v>278</v>
      </c>
      <c r="J46" s="184" t="s">
        <v>279</v>
      </c>
    </row>
    <row r="47" spans="1:97">
      <c r="A47" s="184" t="s">
        <v>280</v>
      </c>
      <c r="J47" s="183" t="s">
        <v>281</v>
      </c>
    </row>
    <row r="48" spans="1:97">
      <c r="A48" s="184" t="s">
        <v>282</v>
      </c>
      <c r="J48" s="202" t="s">
        <v>283</v>
      </c>
    </row>
    <row r="49" spans="1:10">
      <c r="A49" s="184" t="s">
        <v>284</v>
      </c>
      <c r="B49" s="184"/>
      <c r="J49" s="183" t="s">
        <v>285</v>
      </c>
    </row>
    <row r="50" spans="1:10">
      <c r="A50" s="203" t="s">
        <v>286</v>
      </c>
      <c r="B50" s="184"/>
      <c r="J50" s="183" t="s">
        <v>287</v>
      </c>
    </row>
    <row r="51" spans="1:10">
      <c r="A51" s="195" t="s">
        <v>288</v>
      </c>
      <c r="J51" s="183" t="s">
        <v>289</v>
      </c>
    </row>
    <row r="52" spans="1:10">
      <c r="A52" s="184" t="s">
        <v>290</v>
      </c>
      <c r="J52" s="183" t="s">
        <v>291</v>
      </c>
    </row>
    <row r="53" spans="1:10">
      <c r="A53" s="184" t="s">
        <v>292</v>
      </c>
      <c r="J53" s="183" t="s">
        <v>293</v>
      </c>
    </row>
    <row r="54" spans="1:10">
      <c r="A54" s="183" t="s">
        <v>294</v>
      </c>
      <c r="J54" s="183" t="s">
        <v>295</v>
      </c>
    </row>
    <row r="55" spans="1:10">
      <c r="A55" s="204" t="s">
        <v>296</v>
      </c>
      <c r="I55" s="202"/>
      <c r="J55" s="183" t="s">
        <v>297</v>
      </c>
    </row>
    <row r="56" spans="1:10">
      <c r="A56" s="184" t="s">
        <v>298</v>
      </c>
      <c r="J56" s="183" t="s">
        <v>299</v>
      </c>
    </row>
    <row r="57" spans="1:10">
      <c r="A57" s="183" t="s">
        <v>300</v>
      </c>
      <c r="J57" s="183" t="s">
        <v>161</v>
      </c>
    </row>
    <row r="58" spans="1:10">
      <c r="A58" s="183" t="s">
        <v>301</v>
      </c>
    </row>
    <row r="59" spans="1:10">
      <c r="A59" s="183" t="s">
        <v>302</v>
      </c>
    </row>
    <row r="60" spans="1:10">
      <c r="H60" s="202"/>
    </row>
    <row r="61" spans="1:10">
      <c r="A61" s="204"/>
      <c r="H61" s="202"/>
    </row>
    <row r="62" spans="1:10">
      <c r="A62" s="204"/>
    </row>
    <row r="63" spans="1:10">
      <c r="A63" s="204"/>
    </row>
    <row r="64" spans="1:10">
      <c r="A64" s="204"/>
    </row>
    <row r="65" spans="1:10">
      <c r="E65" s="205"/>
    </row>
    <row r="69" spans="1:10" ht="15.75">
      <c r="C69" s="206"/>
      <c r="D69" s="206"/>
      <c r="E69" s="206"/>
      <c r="F69" s="206"/>
      <c r="G69" s="206"/>
      <c r="H69" s="206"/>
      <c r="I69" s="206"/>
      <c r="J69" s="206"/>
    </row>
    <row r="70" spans="1:10" ht="15.75">
      <c r="A70" s="184"/>
      <c r="C70" s="206"/>
      <c r="D70" s="206"/>
      <c r="E70" s="206"/>
      <c r="F70" s="206"/>
      <c r="G70" s="206"/>
      <c r="H70" s="206"/>
      <c r="I70" s="206"/>
      <c r="J70" s="206"/>
    </row>
    <row r="71" spans="1:10" ht="15.75">
      <c r="A71" s="184"/>
      <c r="C71" s="206"/>
      <c r="D71" s="206"/>
      <c r="E71" s="206"/>
      <c r="F71" s="206"/>
      <c r="G71" s="206"/>
      <c r="H71" s="206"/>
      <c r="I71" s="206"/>
      <c r="J71" s="206"/>
    </row>
    <row r="72" spans="1:10" ht="15.75">
      <c r="A72" s="184"/>
      <c r="C72" s="206"/>
      <c r="D72" s="206"/>
      <c r="E72" s="206"/>
      <c r="F72" s="206"/>
      <c r="G72" s="206"/>
      <c r="H72" s="206"/>
      <c r="I72" s="206"/>
      <c r="J72" s="206"/>
    </row>
    <row r="73" spans="1:10" ht="15.75">
      <c r="C73" s="206"/>
      <c r="D73" s="206"/>
      <c r="E73" s="206"/>
      <c r="F73" s="206"/>
      <c r="G73" s="206"/>
      <c r="H73" s="206"/>
      <c r="I73" s="206"/>
      <c r="J73" s="206"/>
    </row>
    <row r="74" spans="1:10" ht="15.75">
      <c r="C74" s="206"/>
      <c r="D74" s="206"/>
      <c r="E74" s="206"/>
      <c r="F74" s="206"/>
      <c r="G74" s="206"/>
      <c r="H74" s="206"/>
      <c r="I74" s="206"/>
      <c r="J74" s="206"/>
    </row>
    <row r="75" spans="1:10" ht="15.75">
      <c r="C75" s="206"/>
      <c r="D75" s="206"/>
      <c r="E75" s="206"/>
      <c r="F75" s="206"/>
      <c r="G75" s="206"/>
      <c r="H75" s="206"/>
      <c r="I75" s="206"/>
      <c r="J75" s="206"/>
    </row>
    <row r="76" spans="1:10" ht="15.75">
      <c r="C76" s="206"/>
      <c r="D76" s="206"/>
      <c r="E76" s="206"/>
      <c r="F76" s="206"/>
      <c r="G76" s="206"/>
      <c r="H76" s="206"/>
      <c r="I76" s="206"/>
      <c r="J76" s="206"/>
    </row>
    <row r="77" spans="1:10" ht="15.75">
      <c r="B77" s="195"/>
      <c r="C77" s="206"/>
      <c r="D77" s="206"/>
      <c r="E77" s="206"/>
      <c r="F77" s="206"/>
      <c r="G77" s="206"/>
      <c r="H77" s="206"/>
      <c r="I77" s="206"/>
      <c r="J77" s="206"/>
    </row>
    <row r="78" spans="1:10" ht="15.75">
      <c r="C78" s="206"/>
      <c r="D78" s="206"/>
      <c r="E78" s="206"/>
      <c r="F78" s="206"/>
      <c r="G78" s="206"/>
      <c r="H78" s="206"/>
      <c r="I78" s="206"/>
      <c r="J78" s="206"/>
    </row>
    <row r="79" spans="1:10" ht="15.75">
      <c r="C79" s="206"/>
      <c r="D79" s="206"/>
      <c r="E79" s="206"/>
      <c r="F79" s="206"/>
      <c r="G79" s="206"/>
      <c r="H79" s="206"/>
      <c r="I79" s="206"/>
      <c r="J79" s="206"/>
    </row>
    <row r="80" spans="1:10" ht="15.75">
      <c r="C80" s="206"/>
      <c r="D80" s="206"/>
      <c r="E80" s="206"/>
      <c r="F80" s="206"/>
      <c r="G80" s="206"/>
      <c r="H80" s="206"/>
      <c r="I80" s="206"/>
      <c r="J80" s="206"/>
    </row>
    <row r="81" spans="3:10" ht="15.75">
      <c r="C81" s="206"/>
      <c r="D81" s="206"/>
      <c r="E81" s="206"/>
      <c r="F81" s="206"/>
      <c r="G81" s="206"/>
      <c r="H81" s="206"/>
      <c r="I81" s="206"/>
      <c r="J81" s="206"/>
    </row>
    <row r="82" spans="3:10" ht="15.75">
      <c r="C82" s="206"/>
      <c r="D82" s="206"/>
      <c r="E82" s="206"/>
      <c r="F82" s="206"/>
      <c r="G82" s="206"/>
      <c r="H82" s="206"/>
      <c r="I82" s="206"/>
      <c r="J82" s="206"/>
    </row>
    <row r="83" spans="3:10" ht="15.75">
      <c r="C83" s="206"/>
      <c r="D83" s="206"/>
      <c r="E83" s="206"/>
      <c r="F83" s="206"/>
      <c r="G83" s="206"/>
      <c r="H83" s="206"/>
      <c r="I83" s="206"/>
      <c r="J83" s="206"/>
    </row>
    <row r="84" spans="3:10" ht="15.75">
      <c r="C84" s="206"/>
      <c r="D84" s="206"/>
      <c r="E84" s="206"/>
      <c r="F84" s="206"/>
      <c r="G84" s="206"/>
      <c r="H84" s="206"/>
      <c r="I84" s="206"/>
      <c r="J84" s="206"/>
    </row>
    <row r="85" spans="3:10" ht="15.75">
      <c r="C85" s="206"/>
      <c r="D85" s="206"/>
      <c r="E85" s="206"/>
      <c r="F85" s="206"/>
      <c r="G85" s="206"/>
      <c r="H85" s="206"/>
      <c r="I85" s="206"/>
      <c r="J85" s="206"/>
    </row>
    <row r="86" spans="3:10" ht="15.75">
      <c r="C86" s="206"/>
      <c r="D86" s="206"/>
      <c r="E86" s="206"/>
      <c r="F86" s="206"/>
      <c r="G86" s="206"/>
      <c r="H86" s="206"/>
      <c r="I86" s="206"/>
      <c r="J86" s="206"/>
    </row>
    <row r="87" spans="3:10" ht="15.75">
      <c r="C87" s="206"/>
      <c r="D87" s="206"/>
      <c r="E87" s="206"/>
      <c r="F87" s="206"/>
      <c r="G87" s="206"/>
      <c r="H87" s="206"/>
      <c r="I87" s="206"/>
      <c r="J87" s="206"/>
    </row>
    <row r="88" spans="3:10" ht="15.75">
      <c r="C88" s="206"/>
      <c r="D88" s="206"/>
      <c r="E88" s="206"/>
      <c r="F88" s="206"/>
      <c r="G88" s="206"/>
      <c r="H88" s="206"/>
      <c r="I88" s="206"/>
      <c r="J88" s="206"/>
    </row>
    <row r="89" spans="3:10" ht="15.75">
      <c r="C89" s="206"/>
      <c r="D89" s="206"/>
      <c r="E89" s="206"/>
      <c r="F89" s="206"/>
      <c r="G89" s="206"/>
      <c r="H89" s="206"/>
      <c r="I89" s="206"/>
      <c r="J89" s="206"/>
    </row>
    <row r="90" spans="3:10" ht="15.75">
      <c r="C90" s="206"/>
      <c r="D90" s="206"/>
      <c r="E90" s="206"/>
      <c r="F90" s="206"/>
      <c r="G90" s="206"/>
      <c r="H90" s="206"/>
      <c r="I90" s="206"/>
      <c r="J90" s="206"/>
    </row>
    <row r="91" spans="3:10" ht="15.75">
      <c r="C91" s="206"/>
      <c r="D91" s="206"/>
      <c r="E91" s="206"/>
      <c r="F91" s="206"/>
      <c r="G91" s="206"/>
      <c r="H91" s="206"/>
      <c r="I91" s="206"/>
      <c r="J91" s="206"/>
    </row>
    <row r="92" spans="3:10" ht="15.75">
      <c r="C92" s="206"/>
      <c r="D92" s="206"/>
      <c r="E92" s="206"/>
      <c r="F92" s="206"/>
      <c r="G92" s="206"/>
      <c r="H92" s="206"/>
      <c r="I92" s="206"/>
      <c r="J92" s="206"/>
    </row>
    <row r="93" spans="3:10" ht="15.75">
      <c r="C93" s="206"/>
      <c r="D93" s="206"/>
      <c r="E93" s="206"/>
      <c r="F93" s="206"/>
      <c r="G93" s="206"/>
      <c r="H93" s="206"/>
      <c r="I93" s="206"/>
      <c r="J93" s="206"/>
    </row>
    <row r="94" spans="3:10" ht="15.75">
      <c r="C94" s="206"/>
      <c r="D94" s="206"/>
      <c r="E94" s="206"/>
      <c r="F94" s="206"/>
      <c r="G94" s="206"/>
      <c r="H94" s="206"/>
      <c r="I94" s="206"/>
      <c r="J94" s="206"/>
    </row>
    <row r="95" spans="3:10" ht="15.75">
      <c r="C95" s="206"/>
      <c r="D95" s="206"/>
      <c r="E95" s="206"/>
      <c r="F95" s="206"/>
      <c r="G95" s="206"/>
      <c r="H95" s="206"/>
      <c r="I95" s="206"/>
      <c r="J95" s="206"/>
    </row>
    <row r="96" spans="3:10" ht="15.75">
      <c r="C96" s="206"/>
      <c r="D96" s="206"/>
      <c r="E96" s="206"/>
      <c r="F96" s="206"/>
      <c r="G96" s="206"/>
      <c r="H96" s="206"/>
      <c r="I96" s="206"/>
      <c r="J96" s="206"/>
    </row>
    <row r="97" spans="3:10" ht="15.75">
      <c r="C97" s="206"/>
      <c r="D97" s="206"/>
      <c r="E97" s="206"/>
      <c r="F97" s="206"/>
      <c r="G97" s="206"/>
      <c r="H97" s="206"/>
      <c r="I97" s="206"/>
      <c r="J97" s="206"/>
    </row>
    <row r="98" spans="3:10" ht="15.75">
      <c r="C98" s="206"/>
      <c r="D98" s="206"/>
      <c r="E98" s="206"/>
      <c r="F98" s="206"/>
      <c r="G98" s="206"/>
      <c r="H98" s="206"/>
      <c r="I98" s="206"/>
      <c r="J98" s="206"/>
    </row>
  </sheetData>
  <sheetProtection selectLockedCells="1" selectUnlockedCells="1"/>
  <mergeCells count="1">
    <mergeCell ref="A3:L3"/>
  </mergeCells>
  <hyperlinks>
    <hyperlink ref="L2" location="පටුන!A1" display="පටුන වෙත"/>
  </hyperlinks>
  <printOptions horizontalCentered="1"/>
  <pageMargins left="0.13" right="0.27" top="0.27559055118110198" bottom="0.196850393700787" header="0.31496062992126" footer="0.23622047244094499"/>
  <pageSetup paperSize="9" scale="71" firstPageNumber="0" orientation="landscape" horizontalDpi="4294967294" verticalDpi="4294967294" r:id="rId1"/>
  <headerFooter alignWithMargins="0">
    <oddHeader xml:space="preserve">&amp;L&amp;"Calibri"&amp;10&amp;K000000 [Limited Sharing]&amp;1#_x000D_&amp;"Arialri"&amp;12&amp;K000000&amp;"Calibri"&amp;11 </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29"/>
  <sheetViews>
    <sheetView showGridLines="0" showOutlineSymbols="0" zoomScaleNormal="100" workbookViewId="0">
      <selection activeCell="L2" sqref="L2"/>
    </sheetView>
  </sheetViews>
  <sheetFormatPr defaultColWidth="10.875" defaultRowHeight="13.5"/>
  <cols>
    <col min="1" max="1" width="36.875" style="183" customWidth="1"/>
    <col min="2" max="2" width="13.875" style="183" customWidth="1"/>
    <col min="3" max="12" width="12.5" style="183" customWidth="1"/>
    <col min="13" max="16384" width="10.875" style="183"/>
  </cols>
  <sheetData>
    <row r="1" spans="1:12" s="184" customFormat="1" ht="15.75">
      <c r="A1" s="841" t="s">
        <v>222</v>
      </c>
      <c r="B1" s="841"/>
      <c r="C1" s="841"/>
      <c r="D1" s="841"/>
      <c r="E1" s="841"/>
      <c r="F1" s="841"/>
      <c r="G1" s="841"/>
      <c r="H1" s="841"/>
      <c r="I1" s="841"/>
      <c r="J1" s="841"/>
      <c r="K1" s="841"/>
      <c r="L1" s="843" t="s">
        <v>303</v>
      </c>
    </row>
    <row r="2" spans="1:12" ht="15.75">
      <c r="A2" s="841"/>
      <c r="B2" s="841"/>
      <c r="C2" s="842"/>
      <c r="D2" s="845"/>
      <c r="E2" s="842"/>
      <c r="F2" s="842"/>
      <c r="G2" s="842"/>
      <c r="H2" s="842"/>
      <c r="I2" s="842"/>
      <c r="J2" s="842"/>
      <c r="K2" s="842"/>
      <c r="L2" s="1981" t="s">
        <v>1482</v>
      </c>
    </row>
    <row r="3" spans="1:12" ht="15.75">
      <c r="A3" s="1993" t="s">
        <v>304</v>
      </c>
      <c r="B3" s="1993"/>
      <c r="C3" s="1993"/>
      <c r="D3" s="1993"/>
      <c r="E3" s="1993"/>
      <c r="F3" s="1993"/>
      <c r="G3" s="1993"/>
      <c r="H3" s="1993"/>
      <c r="I3" s="1993"/>
      <c r="J3" s="1993"/>
      <c r="K3" s="1993"/>
      <c r="L3" s="1993"/>
    </row>
    <row r="4" spans="1:12" ht="14.25" thickBot="1">
      <c r="A4" s="184"/>
      <c r="B4" s="184"/>
    </row>
    <row r="5" spans="1:12" ht="14.25" thickBot="1">
      <c r="A5" s="1201" t="s">
        <v>305</v>
      </c>
      <c r="B5" s="1225" t="s">
        <v>226</v>
      </c>
      <c r="C5" s="1202">
        <v>2014</v>
      </c>
      <c r="D5" s="1203">
        <v>2015</v>
      </c>
      <c r="E5" s="1203">
        <v>2016</v>
      </c>
      <c r="F5" s="1203">
        <v>2017</v>
      </c>
      <c r="G5" s="1203">
        <v>2018</v>
      </c>
      <c r="H5" s="1203">
        <v>2019</v>
      </c>
      <c r="I5" s="1203">
        <v>2020</v>
      </c>
      <c r="J5" s="1203">
        <v>2021</v>
      </c>
      <c r="K5" s="1203" t="s">
        <v>228</v>
      </c>
      <c r="L5" s="1204" t="s">
        <v>229</v>
      </c>
    </row>
    <row r="6" spans="1:12">
      <c r="A6" s="1184" t="s">
        <v>306</v>
      </c>
      <c r="B6" s="1226"/>
      <c r="C6" s="1219"/>
      <c r="D6" s="1199"/>
      <c r="E6" s="1199"/>
      <c r="F6" s="1199"/>
      <c r="G6" s="1199"/>
      <c r="H6" s="1199"/>
      <c r="I6" s="1199"/>
      <c r="J6" s="1199"/>
      <c r="K6" s="1199"/>
      <c r="L6" s="1200"/>
    </row>
    <row r="7" spans="1:12">
      <c r="A7" s="1217" t="s">
        <v>307</v>
      </c>
      <c r="B7" s="1226" t="s">
        <v>232</v>
      </c>
      <c r="C7" s="1220">
        <v>209.95</v>
      </c>
      <c r="D7" s="207">
        <v>202.378942</v>
      </c>
      <c r="E7" s="207">
        <v>183.63864441000004</v>
      </c>
      <c r="F7" s="207">
        <v>197.42</v>
      </c>
      <c r="G7" s="207">
        <v>191.84</v>
      </c>
      <c r="H7" s="207">
        <v>189.9</v>
      </c>
      <c r="I7" s="207">
        <v>169.87701520999988</v>
      </c>
      <c r="J7" s="207">
        <v>183.17613460000018</v>
      </c>
      <c r="K7" s="207">
        <v>155.16228332</v>
      </c>
      <c r="L7" s="1190">
        <v>155.11089036999999</v>
      </c>
    </row>
    <row r="8" spans="1:12">
      <c r="A8" s="1217" t="s">
        <v>308</v>
      </c>
      <c r="B8" s="1226" t="s">
        <v>309</v>
      </c>
      <c r="C8" s="1220">
        <v>49.21</v>
      </c>
      <c r="D8" s="207">
        <v>50.965837999999998</v>
      </c>
      <c r="E8" s="207">
        <v>44.510197750000003</v>
      </c>
      <c r="F8" s="207">
        <v>45.65</v>
      </c>
      <c r="G8" s="207">
        <v>47.13</v>
      </c>
      <c r="H8" s="207">
        <v>47.17</v>
      </c>
      <c r="I8" s="207">
        <v>46.732255830000021</v>
      </c>
      <c r="J8" s="207">
        <v>50.985716039999993</v>
      </c>
      <c r="K8" s="207">
        <v>39.723385180000001</v>
      </c>
      <c r="L8" s="1190">
        <v>42.337895949999997</v>
      </c>
    </row>
    <row r="9" spans="1:12">
      <c r="A9" s="1217" t="s">
        <v>310</v>
      </c>
      <c r="B9" s="1226" t="s">
        <v>309</v>
      </c>
      <c r="C9" s="1220">
        <v>78.87</v>
      </c>
      <c r="D9" s="207">
        <v>75.426286000000005</v>
      </c>
      <c r="E9" s="207">
        <v>64.424743599999999</v>
      </c>
      <c r="F9" s="207">
        <v>63.99</v>
      </c>
      <c r="G9" s="207">
        <v>64.97</v>
      </c>
      <c r="H9" s="207">
        <v>63.05</v>
      </c>
      <c r="I9" s="207">
        <v>62.242494439999987</v>
      </c>
      <c r="J9" s="207">
        <v>65.326571049999998</v>
      </c>
      <c r="K9" s="207">
        <v>56.953325780000043</v>
      </c>
      <c r="L9" s="1190">
        <v>58.639859379999997</v>
      </c>
    </row>
    <row r="10" spans="1:12">
      <c r="A10" s="1181" t="s">
        <v>154</v>
      </c>
      <c r="B10" s="1226" t="s">
        <v>309</v>
      </c>
      <c r="C10" s="1220">
        <v>338</v>
      </c>
      <c r="D10" s="207">
        <v>328.77106600000002</v>
      </c>
      <c r="E10" s="207">
        <v>292.57358576000001</v>
      </c>
      <c r="F10" s="207">
        <v>307.06</v>
      </c>
      <c r="G10" s="207">
        <v>303.94</v>
      </c>
      <c r="H10" s="207">
        <v>300.12</v>
      </c>
      <c r="I10" s="207">
        <v>278.85176547999993</v>
      </c>
      <c r="J10" s="207">
        <v>299.48842169000017</v>
      </c>
      <c r="K10" s="207">
        <v>251.83899428000004</v>
      </c>
      <c r="L10" s="1190">
        <v>256.08864569999997</v>
      </c>
    </row>
    <row r="11" spans="1:12">
      <c r="A11" s="1184"/>
      <c r="B11" s="1226"/>
      <c r="C11" s="1220"/>
      <c r="D11" s="207"/>
      <c r="E11" s="207"/>
      <c r="F11" s="207"/>
      <c r="G11" s="207"/>
      <c r="H11" s="207"/>
      <c r="I11" s="207"/>
      <c r="J11" s="207"/>
      <c r="K11" s="207"/>
      <c r="L11" s="1190"/>
    </row>
    <row r="12" spans="1:12">
      <c r="A12" s="1184" t="s">
        <v>311</v>
      </c>
      <c r="B12" s="1226"/>
      <c r="C12" s="1221"/>
      <c r="D12" s="208"/>
      <c r="E12" s="208"/>
      <c r="F12" s="208"/>
      <c r="G12" s="208"/>
      <c r="H12" s="208"/>
      <c r="I12" s="208"/>
      <c r="J12" s="208"/>
      <c r="K12" s="208"/>
      <c r="L12" s="1191"/>
    </row>
    <row r="13" spans="1:12">
      <c r="A13" s="1217" t="s">
        <v>312</v>
      </c>
      <c r="B13" s="1226" t="s">
        <v>232</v>
      </c>
      <c r="C13" s="1220">
        <v>48.538842000000002</v>
      </c>
      <c r="D13" s="207">
        <v>44.39</v>
      </c>
      <c r="E13" s="207">
        <v>39.799999999999997</v>
      </c>
      <c r="F13" s="207">
        <v>41.5</v>
      </c>
      <c r="G13" s="207">
        <v>41.28</v>
      </c>
      <c r="H13" s="207">
        <v>37.369999999999997</v>
      </c>
      <c r="I13" s="207">
        <v>39.102502999999992</v>
      </c>
      <c r="J13" s="207">
        <v>38.44</v>
      </c>
      <c r="K13" s="207">
        <v>34.749335000000002</v>
      </c>
      <c r="L13" s="1190">
        <v>32.185138999999999</v>
      </c>
    </row>
    <row r="14" spans="1:12">
      <c r="A14" s="1217" t="s">
        <v>313</v>
      </c>
      <c r="B14" s="1226" t="s">
        <v>309</v>
      </c>
      <c r="C14" s="1220">
        <v>15.264072000000001</v>
      </c>
      <c r="D14" s="207">
        <v>11.09</v>
      </c>
      <c r="E14" s="207">
        <v>15</v>
      </c>
      <c r="F14" s="207">
        <v>11.5</v>
      </c>
      <c r="G14" s="207">
        <v>14.509525</v>
      </c>
      <c r="H14" s="207">
        <v>14.399999999999999</v>
      </c>
      <c r="I14" s="207">
        <v>12.962044000000001</v>
      </c>
      <c r="J14" s="207">
        <v>13.91</v>
      </c>
      <c r="K14" s="207">
        <v>14.466418000000001</v>
      </c>
      <c r="L14" s="1190">
        <v>11.13137</v>
      </c>
    </row>
    <row r="15" spans="1:12">
      <c r="A15" s="1217" t="s">
        <v>314</v>
      </c>
      <c r="B15" s="1226" t="s">
        <v>309</v>
      </c>
      <c r="C15" s="1220">
        <v>34.769662999999994</v>
      </c>
      <c r="D15" s="207">
        <v>33.08</v>
      </c>
      <c r="E15" s="207">
        <v>24.3</v>
      </c>
      <c r="F15" s="207">
        <v>30.099999999999998</v>
      </c>
      <c r="G15" s="207">
        <v>26.770623000000001</v>
      </c>
      <c r="H15" s="207">
        <v>22.9</v>
      </c>
      <c r="I15" s="207">
        <v>26.140455000000003</v>
      </c>
      <c r="J15" s="207">
        <v>24.53</v>
      </c>
      <c r="K15" s="207">
        <v>21.651319000000001</v>
      </c>
      <c r="L15" s="1190">
        <v>21.127310000000001</v>
      </c>
    </row>
    <row r="16" spans="1:12">
      <c r="A16" s="1181" t="s">
        <v>154</v>
      </c>
      <c r="B16" s="1226" t="s">
        <v>309</v>
      </c>
      <c r="C16" s="1222">
        <v>98.572576999999995</v>
      </c>
      <c r="D16" s="209">
        <v>88.567225099999987</v>
      </c>
      <c r="E16" s="209">
        <v>79.099999999999994</v>
      </c>
      <c r="F16" s="209">
        <v>83.1</v>
      </c>
      <c r="G16" s="209">
        <v>82.560147999999998</v>
      </c>
      <c r="H16" s="209">
        <v>74.669999999999987</v>
      </c>
      <c r="I16" s="209">
        <v>78.205001999999993</v>
      </c>
      <c r="J16" s="209">
        <v>76.88</v>
      </c>
      <c r="K16" s="209">
        <v>70.867071999999993</v>
      </c>
      <c r="L16" s="1192">
        <v>64.443819000000005</v>
      </c>
    </row>
    <row r="17" spans="1:14">
      <c r="A17" s="1184"/>
      <c r="B17" s="1226"/>
      <c r="C17" s="1220"/>
      <c r="D17" s="207"/>
      <c r="E17" s="207"/>
      <c r="F17" s="207"/>
      <c r="G17" s="207"/>
      <c r="H17" s="207"/>
      <c r="I17" s="207"/>
      <c r="J17" s="207"/>
      <c r="K17" s="207"/>
      <c r="L17" s="1190"/>
    </row>
    <row r="18" spans="1:14">
      <c r="A18" s="1184" t="s">
        <v>255</v>
      </c>
      <c r="B18" s="1226"/>
      <c r="C18" s="1221"/>
      <c r="D18" s="208"/>
      <c r="E18" s="208"/>
      <c r="F18" s="208"/>
      <c r="G18" s="208"/>
      <c r="H18" s="208"/>
      <c r="I18" s="208"/>
      <c r="J18" s="208"/>
      <c r="K18" s="208"/>
      <c r="L18" s="1191"/>
    </row>
    <row r="19" spans="1:14">
      <c r="A19" s="1217" t="s">
        <v>315</v>
      </c>
      <c r="B19" s="1226" t="s">
        <v>257</v>
      </c>
      <c r="C19" s="1223">
        <v>393</v>
      </c>
      <c r="D19" s="210">
        <v>325.88</v>
      </c>
      <c r="E19" s="210">
        <v>398.56</v>
      </c>
      <c r="F19" s="210">
        <v>266.01</v>
      </c>
      <c r="G19" s="210">
        <v>221.63</v>
      </c>
      <c r="H19" s="210">
        <v>386.59</v>
      </c>
      <c r="I19" s="210">
        <v>226.29</v>
      </c>
      <c r="J19" s="210">
        <v>298.27</v>
      </c>
      <c r="K19" s="210">
        <v>313.89999999999998</v>
      </c>
      <c r="L19" s="1193">
        <v>286.58999999999997</v>
      </c>
      <c r="N19" s="211"/>
    </row>
    <row r="20" spans="1:14">
      <c r="A20" s="1217" t="s">
        <v>316</v>
      </c>
      <c r="B20" s="1226" t="s">
        <v>309</v>
      </c>
      <c r="C20" s="1223">
        <v>318</v>
      </c>
      <c r="D20" s="210">
        <v>396.27</v>
      </c>
      <c r="E20" s="210">
        <v>347.71</v>
      </c>
      <c r="F20" s="210">
        <v>66.92</v>
      </c>
      <c r="G20" s="210">
        <v>63.44</v>
      </c>
      <c r="H20" s="210">
        <v>252.45</v>
      </c>
      <c r="I20" s="210">
        <v>47.896999999999991</v>
      </c>
      <c r="J20" s="210">
        <v>211.04</v>
      </c>
      <c r="K20" s="210">
        <v>444.64</v>
      </c>
      <c r="L20" s="1193">
        <v>208.55</v>
      </c>
      <c r="N20" s="211"/>
    </row>
    <row r="21" spans="1:14">
      <c r="A21" s="1217" t="s">
        <v>317</v>
      </c>
      <c r="B21" s="1226" t="s">
        <v>309</v>
      </c>
      <c r="C21" s="1223">
        <v>25</v>
      </c>
      <c r="D21" s="210">
        <v>2.56</v>
      </c>
      <c r="E21" s="210">
        <v>6.19</v>
      </c>
      <c r="F21" s="210">
        <v>2.62</v>
      </c>
      <c r="G21" s="210">
        <v>3.46</v>
      </c>
      <c r="H21" s="210">
        <v>21.53</v>
      </c>
      <c r="I21" s="210">
        <v>5.9539999999999997</v>
      </c>
      <c r="J21" s="210">
        <v>4.5599999999999996</v>
      </c>
      <c r="K21" s="210">
        <v>11.44</v>
      </c>
      <c r="L21" s="1193">
        <v>5.39</v>
      </c>
      <c r="N21" s="211"/>
    </row>
    <row r="22" spans="1:14">
      <c r="A22" s="1217" t="s">
        <v>318</v>
      </c>
      <c r="B22" s="1226" t="s">
        <v>309</v>
      </c>
      <c r="C22" s="1223">
        <v>33</v>
      </c>
      <c r="D22" s="210">
        <v>13.2</v>
      </c>
      <c r="E22" s="210">
        <v>30.43</v>
      </c>
      <c r="F22" s="210">
        <v>10.23</v>
      </c>
      <c r="G22" s="210">
        <v>1.43</v>
      </c>
      <c r="H22" s="210">
        <v>21.425000000000001</v>
      </c>
      <c r="I22" s="210">
        <v>15.835999999999999</v>
      </c>
      <c r="J22" s="210">
        <v>14.56</v>
      </c>
      <c r="K22" s="210">
        <v>13.375999999999999</v>
      </c>
      <c r="L22" s="1193">
        <v>14.127000000000001</v>
      </c>
      <c r="N22" s="211"/>
    </row>
    <row r="23" spans="1:14">
      <c r="A23" s="1217" t="s">
        <v>319</v>
      </c>
      <c r="B23" s="1226" t="s">
        <v>309</v>
      </c>
      <c r="C23" s="1221">
        <v>248</v>
      </c>
      <c r="D23" s="210">
        <v>270.10000000000002</v>
      </c>
      <c r="E23" s="210">
        <v>246.48</v>
      </c>
      <c r="F23" s="210">
        <v>273.93</v>
      </c>
      <c r="G23" s="210">
        <v>366.44</v>
      </c>
      <c r="H23" s="210">
        <v>420.41</v>
      </c>
      <c r="I23" s="210">
        <v>462.125</v>
      </c>
      <c r="J23" s="210">
        <v>543.91</v>
      </c>
      <c r="K23" s="210">
        <v>543.55999999999995</v>
      </c>
      <c r="L23" s="1193">
        <v>595.65</v>
      </c>
      <c r="N23" s="211"/>
    </row>
    <row r="24" spans="1:14">
      <c r="A24" s="1217" t="s">
        <v>320</v>
      </c>
      <c r="B24" s="1226" t="s">
        <v>309</v>
      </c>
      <c r="C24" s="1224">
        <v>1829.76</v>
      </c>
      <c r="D24" s="212">
        <v>1873.8</v>
      </c>
      <c r="E24" s="212">
        <v>1786.7</v>
      </c>
      <c r="F24" s="212">
        <v>1655.51</v>
      </c>
      <c r="G24" s="212">
        <v>1793.83</v>
      </c>
      <c r="H24" s="212">
        <v>1806.91</v>
      </c>
      <c r="I24" s="212">
        <v>1826.152</v>
      </c>
      <c r="J24" s="212">
        <v>1832.53</v>
      </c>
      <c r="K24" s="212">
        <v>1848.08</v>
      </c>
      <c r="L24" s="1194">
        <v>1849.81</v>
      </c>
    </row>
    <row r="25" spans="1:14">
      <c r="A25" s="1181" t="s">
        <v>321</v>
      </c>
      <c r="B25" s="1226"/>
      <c r="C25" s="1224">
        <v>2870</v>
      </c>
      <c r="D25" s="212">
        <v>3055.57</v>
      </c>
      <c r="E25" s="212">
        <v>3011.28</v>
      </c>
      <c r="F25" s="212">
        <v>2449.5300000000002</v>
      </c>
      <c r="G25" s="212">
        <v>2623.11</v>
      </c>
      <c r="H25" s="212">
        <v>3085.57</v>
      </c>
      <c r="I25" s="212">
        <v>2792.2020000000002</v>
      </c>
      <c r="J25" s="212">
        <v>3119.66</v>
      </c>
      <c r="K25" s="212">
        <v>3391.3559999999998</v>
      </c>
      <c r="L25" s="1194">
        <v>3169.7469999999998</v>
      </c>
    </row>
    <row r="26" spans="1:14">
      <c r="A26" s="1184"/>
      <c r="B26" s="1226"/>
      <c r="C26" s="1221"/>
      <c r="D26" s="208"/>
      <c r="E26" s="208"/>
      <c r="F26" s="208"/>
      <c r="G26" s="208"/>
      <c r="H26" s="208"/>
      <c r="I26" s="208"/>
      <c r="J26" s="208"/>
      <c r="K26" s="208"/>
      <c r="L26" s="1191"/>
    </row>
    <row r="27" spans="1:14">
      <c r="A27" s="1184" t="s">
        <v>322</v>
      </c>
      <c r="B27" s="1226"/>
      <c r="C27" s="1221"/>
      <c r="D27" s="208"/>
      <c r="E27" s="208"/>
      <c r="F27" s="208"/>
      <c r="G27" s="208"/>
      <c r="H27" s="208"/>
      <c r="I27" s="208"/>
      <c r="J27" s="208"/>
      <c r="K27" s="208"/>
      <c r="L27" s="1191"/>
    </row>
    <row r="28" spans="1:14">
      <c r="A28" s="1217" t="s">
        <v>323</v>
      </c>
      <c r="B28" s="1226" t="s">
        <v>324</v>
      </c>
      <c r="C28" s="213">
        <v>2674</v>
      </c>
      <c r="D28" s="213">
        <v>2639</v>
      </c>
      <c r="E28" s="213">
        <v>2824</v>
      </c>
      <c r="F28" s="213">
        <v>2496</v>
      </c>
      <c r="G28" s="213">
        <v>2294</v>
      </c>
      <c r="H28" s="213">
        <v>2287</v>
      </c>
      <c r="I28" s="213">
        <v>2345</v>
      </c>
      <c r="J28" s="213">
        <v>2438.6668411351188</v>
      </c>
      <c r="K28" s="213">
        <v>2537.0655110543839</v>
      </c>
      <c r="L28" s="1195">
        <v>2638.0705726403153</v>
      </c>
      <c r="M28" s="214"/>
    </row>
    <row r="29" spans="1:14">
      <c r="A29" s="1217" t="s">
        <v>325</v>
      </c>
      <c r="B29" s="1226" t="s">
        <v>309</v>
      </c>
      <c r="C29" s="213">
        <v>500</v>
      </c>
      <c r="D29" s="215">
        <v>457</v>
      </c>
      <c r="E29" s="215">
        <v>650</v>
      </c>
      <c r="F29" s="215">
        <v>471</v>
      </c>
      <c r="G29" s="215">
        <v>413</v>
      </c>
      <c r="H29" s="215">
        <v>548</v>
      </c>
      <c r="I29" s="215">
        <v>612</v>
      </c>
      <c r="J29" s="215">
        <v>657.79017942312601</v>
      </c>
      <c r="K29" s="215">
        <v>709.48501149405831</v>
      </c>
      <c r="L29" s="1196">
        <v>715.53821149405826</v>
      </c>
      <c r="M29" s="214"/>
    </row>
    <row r="30" spans="1:14">
      <c r="A30" s="1217" t="s">
        <v>326</v>
      </c>
      <c r="B30" s="1226" t="s">
        <v>309</v>
      </c>
      <c r="C30" s="213">
        <v>17600</v>
      </c>
      <c r="D30" s="213">
        <v>17707</v>
      </c>
      <c r="E30" s="213">
        <v>18945</v>
      </c>
      <c r="F30" s="213">
        <v>22341</v>
      </c>
      <c r="G30" s="213">
        <v>20398</v>
      </c>
      <c r="H30" s="213">
        <v>20352</v>
      </c>
      <c r="I30" s="213">
        <v>20866</v>
      </c>
      <c r="J30" s="213">
        <v>22871.909282833214</v>
      </c>
      <c r="K30" s="213">
        <v>24094.199058588423</v>
      </c>
      <c r="L30" s="1195">
        <v>24475.107791921757</v>
      </c>
      <c r="M30" s="214"/>
    </row>
    <row r="31" spans="1:14">
      <c r="A31" s="1217" t="s">
        <v>327</v>
      </c>
      <c r="B31" s="1226" t="s">
        <v>309</v>
      </c>
      <c r="C31" s="213">
        <v>18660</v>
      </c>
      <c r="D31" s="213">
        <v>28177</v>
      </c>
      <c r="E31" s="213">
        <v>18476</v>
      </c>
      <c r="F31" s="213">
        <v>29546</v>
      </c>
      <c r="G31" s="213">
        <v>22551</v>
      </c>
      <c r="H31" s="213">
        <v>22156</v>
      </c>
      <c r="I31" s="213">
        <v>23970</v>
      </c>
      <c r="J31" s="213">
        <v>25046.674406776849</v>
      </c>
      <c r="K31" s="213">
        <v>24028.999225261538</v>
      </c>
      <c r="L31" s="1195">
        <v>24617.947796354874</v>
      </c>
      <c r="M31" s="214"/>
    </row>
    <row r="32" spans="1:14">
      <c r="A32" s="1217" t="s">
        <v>328</v>
      </c>
      <c r="B32" s="1226" t="s">
        <v>309</v>
      </c>
      <c r="C32" s="213">
        <v>3225</v>
      </c>
      <c r="D32" s="213">
        <v>5253</v>
      </c>
      <c r="E32" s="213">
        <v>1823</v>
      </c>
      <c r="F32" s="213">
        <v>6413</v>
      </c>
      <c r="G32" s="213">
        <v>3360</v>
      </c>
      <c r="H32" s="213">
        <v>4786</v>
      </c>
      <c r="I32" s="213">
        <v>3512</v>
      </c>
      <c r="J32" s="213">
        <v>3837.0908289761223</v>
      </c>
      <c r="K32" s="213">
        <v>4088.0180116244433</v>
      </c>
      <c r="L32" s="1195">
        <v>4178.8789260574667</v>
      </c>
      <c r="M32" s="214"/>
    </row>
    <row r="33" spans="1:13">
      <c r="A33" s="1217" t="s">
        <v>329</v>
      </c>
      <c r="B33" s="1226" t="s">
        <v>309</v>
      </c>
      <c r="C33" s="213">
        <v>87</v>
      </c>
      <c r="D33" s="215">
        <v>91</v>
      </c>
      <c r="E33" s="215">
        <v>120</v>
      </c>
      <c r="F33" s="215">
        <v>113</v>
      </c>
      <c r="G33" s="215">
        <v>86</v>
      </c>
      <c r="H33" s="215">
        <v>69</v>
      </c>
      <c r="I33" s="215">
        <v>86</v>
      </c>
      <c r="J33" s="215">
        <v>104.06356540428973</v>
      </c>
      <c r="K33" s="215">
        <v>139.81743653905301</v>
      </c>
      <c r="L33" s="1196">
        <v>141</v>
      </c>
      <c r="M33" s="214"/>
    </row>
    <row r="34" spans="1:13" ht="14.25" thickBot="1">
      <c r="A34" s="1218" t="s">
        <v>330</v>
      </c>
      <c r="B34" s="1227" t="s">
        <v>309</v>
      </c>
      <c r="C34" s="1197">
        <v>2960</v>
      </c>
      <c r="D34" s="1197">
        <v>2750</v>
      </c>
      <c r="E34" s="1197">
        <v>2723</v>
      </c>
      <c r="F34" s="1197">
        <v>3545</v>
      </c>
      <c r="G34" s="1197">
        <v>4180</v>
      </c>
      <c r="H34" s="1197">
        <v>5119</v>
      </c>
      <c r="I34" s="1197">
        <v>2751</v>
      </c>
      <c r="J34" s="1197">
        <v>2818</v>
      </c>
      <c r="K34" s="1197">
        <v>2877.6512165439094</v>
      </c>
      <c r="L34" s="1198">
        <v>2901.7419685439095</v>
      </c>
      <c r="M34" s="214"/>
    </row>
    <row r="35" spans="1:13">
      <c r="A35" s="184" t="s">
        <v>277</v>
      </c>
      <c r="B35" s="184"/>
      <c r="J35" s="201" t="s">
        <v>278</v>
      </c>
      <c r="K35" s="202" t="s">
        <v>279</v>
      </c>
    </row>
    <row r="36" spans="1:13">
      <c r="A36" s="184" t="s">
        <v>332</v>
      </c>
      <c r="B36" s="184"/>
      <c r="K36" s="202" t="s">
        <v>287</v>
      </c>
    </row>
    <row r="37" spans="1:13">
      <c r="A37" s="184" t="s">
        <v>333</v>
      </c>
      <c r="B37" s="216" t="s">
        <v>307</v>
      </c>
      <c r="C37" s="183" t="s">
        <v>334</v>
      </c>
      <c r="K37" s="202" t="s">
        <v>291</v>
      </c>
    </row>
    <row r="38" spans="1:13">
      <c r="B38" s="216" t="s">
        <v>335</v>
      </c>
      <c r="C38" s="183" t="s">
        <v>336</v>
      </c>
      <c r="K38" s="202" t="s">
        <v>337</v>
      </c>
    </row>
    <row r="39" spans="1:13">
      <c r="A39" s="184"/>
      <c r="B39" s="216" t="s">
        <v>338</v>
      </c>
      <c r="C39" s="183" t="s">
        <v>339</v>
      </c>
      <c r="J39" s="202"/>
    </row>
    <row r="40" spans="1:13">
      <c r="A40" s="183" t="s">
        <v>340</v>
      </c>
      <c r="B40" s="184"/>
    </row>
    <row r="41" spans="1:13">
      <c r="A41" s="217" t="s">
        <v>341</v>
      </c>
      <c r="B41" s="218" t="s">
        <v>342</v>
      </c>
    </row>
    <row r="42" spans="1:13">
      <c r="A42" s="217" t="s">
        <v>343</v>
      </c>
      <c r="B42" s="218" t="s">
        <v>344</v>
      </c>
    </row>
    <row r="43" spans="1:13">
      <c r="A43" s="217" t="s">
        <v>345</v>
      </c>
      <c r="B43" s="218" t="s">
        <v>346</v>
      </c>
    </row>
    <row r="44" spans="1:13">
      <c r="A44" s="217" t="s">
        <v>347</v>
      </c>
      <c r="B44" s="218" t="s">
        <v>348</v>
      </c>
    </row>
    <row r="45" spans="1:13">
      <c r="A45" s="217" t="s">
        <v>349</v>
      </c>
      <c r="B45" s="218" t="s">
        <v>342</v>
      </c>
    </row>
    <row r="46" spans="1:13">
      <c r="A46" s="217" t="s">
        <v>350</v>
      </c>
      <c r="B46" s="218" t="s">
        <v>351</v>
      </c>
    </row>
    <row r="47" spans="1:13">
      <c r="A47" s="184" t="s">
        <v>352</v>
      </c>
      <c r="B47" s="219"/>
    </row>
    <row r="48" spans="1:13">
      <c r="A48" s="203"/>
      <c r="B48" s="184"/>
      <c r="C48" s="220"/>
      <c r="D48" s="220"/>
      <c r="E48" s="220"/>
      <c r="F48" s="220"/>
      <c r="G48" s="220"/>
      <c r="H48" s="220"/>
      <c r="I48" s="220"/>
      <c r="J48" s="220"/>
      <c r="K48" s="220"/>
      <c r="L48" s="220"/>
    </row>
    <row r="49" spans="1:12">
      <c r="C49" s="220"/>
      <c r="D49" s="220"/>
      <c r="E49" s="220"/>
      <c r="F49" s="220"/>
      <c r="G49" s="220"/>
      <c r="H49" s="220"/>
      <c r="I49" s="220"/>
      <c r="J49" s="220"/>
      <c r="K49" s="220"/>
      <c r="L49" s="220"/>
    </row>
    <row r="50" spans="1:12">
      <c r="C50" s="220"/>
      <c r="D50" s="220"/>
      <c r="E50" s="220"/>
      <c r="F50" s="220"/>
      <c r="G50" s="220"/>
      <c r="H50" s="220"/>
      <c r="I50" s="220"/>
      <c r="J50" s="220"/>
      <c r="K50" s="220"/>
      <c r="L50" s="220"/>
    </row>
    <row r="51" spans="1:12">
      <c r="B51" s="184"/>
      <c r="C51" s="220"/>
      <c r="D51" s="220"/>
      <c r="E51" s="220"/>
      <c r="F51" s="220"/>
      <c r="G51" s="220"/>
      <c r="H51" s="220"/>
      <c r="I51" s="220"/>
      <c r="J51" s="220"/>
      <c r="K51" s="220"/>
      <c r="L51" s="220"/>
    </row>
    <row r="52" spans="1:12">
      <c r="A52" s="184" t="s">
        <v>331</v>
      </c>
      <c r="C52" s="220"/>
      <c r="D52" s="220"/>
      <c r="E52" s="220"/>
      <c r="F52" s="220"/>
      <c r="G52" s="220"/>
      <c r="H52" s="220"/>
      <c r="I52" s="220"/>
      <c r="J52" s="220"/>
      <c r="K52" s="220"/>
      <c r="L52" s="220"/>
    </row>
    <row r="53" spans="1:12">
      <c r="A53" s="184"/>
      <c r="C53" s="220"/>
      <c r="D53" s="220"/>
      <c r="E53" s="220"/>
      <c r="F53" s="220"/>
      <c r="G53" s="220"/>
      <c r="H53" s="220"/>
      <c r="I53" s="220"/>
      <c r="J53" s="220"/>
      <c r="K53" s="220"/>
      <c r="L53" s="220"/>
    </row>
    <row r="54" spans="1:12">
      <c r="C54" s="220"/>
      <c r="D54" s="220"/>
      <c r="E54" s="220"/>
      <c r="F54" s="220"/>
      <c r="G54" s="220"/>
      <c r="H54" s="220"/>
      <c r="I54" s="220"/>
      <c r="J54" s="220"/>
      <c r="K54" s="220"/>
      <c r="L54" s="220"/>
    </row>
    <row r="55" spans="1:12">
      <c r="C55" s="220"/>
      <c r="D55" s="220"/>
      <c r="E55" s="220"/>
      <c r="F55" s="220"/>
      <c r="G55" s="220"/>
      <c r="H55" s="220"/>
      <c r="I55" s="220"/>
      <c r="J55" s="220"/>
      <c r="K55" s="220"/>
      <c r="L55" s="220"/>
    </row>
    <row r="56" spans="1:12">
      <c r="C56" s="220"/>
      <c r="D56" s="220"/>
      <c r="E56" s="220"/>
      <c r="F56" s="220"/>
      <c r="G56" s="220"/>
      <c r="H56" s="220"/>
      <c r="I56" s="220"/>
      <c r="J56" s="220"/>
      <c r="K56" s="220"/>
      <c r="L56" s="220"/>
    </row>
    <row r="57" spans="1:12">
      <c r="C57" s="220"/>
      <c r="D57" s="220"/>
      <c r="E57" s="220"/>
      <c r="F57" s="220"/>
      <c r="G57" s="220"/>
      <c r="H57" s="220"/>
      <c r="I57" s="220"/>
      <c r="J57" s="220"/>
      <c r="K57" s="220"/>
      <c r="L57" s="220"/>
    </row>
    <row r="58" spans="1:12">
      <c r="C58" s="220"/>
      <c r="D58" s="220"/>
      <c r="E58" s="220"/>
      <c r="F58" s="220"/>
      <c r="G58" s="220"/>
      <c r="H58" s="220"/>
      <c r="I58" s="220"/>
      <c r="J58" s="220"/>
      <c r="K58" s="220"/>
      <c r="L58" s="220"/>
    </row>
    <row r="59" spans="1:12">
      <c r="C59" s="220"/>
      <c r="D59" s="220"/>
      <c r="E59" s="220"/>
      <c r="F59" s="220"/>
      <c r="G59" s="220"/>
      <c r="H59" s="220"/>
      <c r="I59" s="220"/>
      <c r="J59" s="220"/>
      <c r="K59" s="220"/>
      <c r="L59" s="220"/>
    </row>
    <row r="60" spans="1:12">
      <c r="C60" s="220"/>
      <c r="D60" s="220"/>
      <c r="E60" s="220"/>
      <c r="F60" s="220"/>
      <c r="G60" s="220"/>
      <c r="H60" s="220"/>
      <c r="I60" s="220"/>
      <c r="J60" s="220"/>
      <c r="K60" s="220"/>
      <c r="L60" s="220"/>
    </row>
    <row r="61" spans="1:12">
      <c r="C61" s="220"/>
      <c r="D61" s="220"/>
      <c r="E61" s="220"/>
      <c r="F61" s="220"/>
      <c r="G61" s="220"/>
      <c r="H61" s="220"/>
      <c r="I61" s="220"/>
      <c r="J61" s="220"/>
      <c r="K61" s="220"/>
      <c r="L61" s="220"/>
    </row>
    <row r="62" spans="1:12">
      <c r="C62" s="220"/>
      <c r="D62" s="220"/>
      <c r="E62" s="220"/>
      <c r="F62" s="220"/>
      <c r="G62" s="220"/>
      <c r="H62" s="220"/>
      <c r="I62" s="220"/>
      <c r="J62" s="220"/>
      <c r="K62" s="220"/>
      <c r="L62" s="220"/>
    </row>
    <row r="63" spans="1:12">
      <c r="C63" s="220"/>
      <c r="D63" s="220"/>
      <c r="E63" s="220"/>
      <c r="F63" s="220"/>
      <c r="G63" s="220"/>
      <c r="H63" s="220"/>
      <c r="I63" s="220"/>
      <c r="J63" s="220"/>
      <c r="K63" s="220"/>
      <c r="L63" s="220"/>
    </row>
    <row r="64" spans="1:12">
      <c r="C64" s="220"/>
      <c r="D64" s="220"/>
      <c r="E64" s="220"/>
      <c r="F64" s="220"/>
      <c r="G64" s="220"/>
      <c r="H64" s="220"/>
      <c r="I64" s="220"/>
      <c r="J64" s="220"/>
      <c r="K64" s="220"/>
      <c r="L64" s="220"/>
    </row>
    <row r="65" spans="3:12">
      <c r="C65" s="220"/>
      <c r="D65" s="220"/>
      <c r="E65" s="220"/>
      <c r="F65" s="220"/>
      <c r="G65" s="220"/>
      <c r="H65" s="220"/>
      <c r="I65" s="220"/>
      <c r="J65" s="220"/>
      <c r="K65" s="220"/>
      <c r="L65" s="220"/>
    </row>
    <row r="66" spans="3:12">
      <c r="C66" s="220"/>
      <c r="D66" s="220"/>
      <c r="E66" s="220"/>
      <c r="F66" s="220"/>
      <c r="G66" s="220"/>
      <c r="H66" s="220"/>
      <c r="I66" s="220"/>
      <c r="J66" s="220"/>
      <c r="K66" s="220"/>
      <c r="L66" s="220"/>
    </row>
    <row r="67" spans="3:12">
      <c r="C67" s="220"/>
      <c r="D67" s="220"/>
      <c r="E67" s="220"/>
      <c r="F67" s="220"/>
      <c r="G67" s="220"/>
      <c r="H67" s="220"/>
      <c r="I67" s="220"/>
      <c r="J67" s="220"/>
      <c r="K67" s="220"/>
      <c r="L67" s="220"/>
    </row>
    <row r="68" spans="3:12">
      <c r="C68" s="220"/>
      <c r="D68" s="220"/>
      <c r="E68" s="220"/>
      <c r="F68" s="220"/>
      <c r="G68" s="220"/>
      <c r="H68" s="220"/>
      <c r="I68" s="220"/>
      <c r="J68" s="220"/>
      <c r="K68" s="220"/>
      <c r="L68" s="220"/>
    </row>
    <row r="69" spans="3:12">
      <c r="C69" s="220"/>
      <c r="D69" s="220"/>
      <c r="E69" s="220"/>
      <c r="F69" s="220"/>
      <c r="G69" s="220"/>
      <c r="H69" s="220"/>
      <c r="I69" s="220"/>
      <c r="J69" s="220"/>
      <c r="K69" s="220"/>
      <c r="L69" s="220"/>
    </row>
    <row r="70" spans="3:12">
      <c r="C70" s="220"/>
      <c r="D70" s="220"/>
      <c r="E70" s="220"/>
      <c r="F70" s="220"/>
      <c r="G70" s="220"/>
      <c r="H70" s="220"/>
      <c r="I70" s="220"/>
      <c r="J70" s="220"/>
      <c r="K70" s="220"/>
      <c r="L70" s="220"/>
    </row>
    <row r="71" spans="3:12">
      <c r="C71" s="220"/>
      <c r="D71" s="220"/>
      <c r="E71" s="220"/>
      <c r="F71" s="220"/>
      <c r="G71" s="220"/>
      <c r="H71" s="220"/>
      <c r="I71" s="220"/>
      <c r="J71" s="220"/>
      <c r="K71" s="220"/>
      <c r="L71" s="220"/>
    </row>
    <row r="72" spans="3:12">
      <c r="C72" s="220"/>
      <c r="D72" s="220"/>
      <c r="E72" s="220"/>
      <c r="F72" s="220"/>
      <c r="G72" s="220"/>
      <c r="H72" s="220"/>
      <c r="I72" s="220"/>
      <c r="J72" s="220"/>
      <c r="K72" s="220"/>
      <c r="L72" s="220"/>
    </row>
    <row r="73" spans="3:12">
      <c r="C73" s="220"/>
      <c r="D73" s="220"/>
      <c r="E73" s="220"/>
      <c r="F73" s="220"/>
      <c r="G73" s="220"/>
      <c r="H73" s="220"/>
      <c r="I73" s="220"/>
      <c r="J73" s="220"/>
      <c r="K73" s="220"/>
      <c r="L73" s="220"/>
    </row>
    <row r="74" spans="3:12">
      <c r="C74" s="220"/>
      <c r="D74" s="220"/>
      <c r="E74" s="220"/>
      <c r="F74" s="220"/>
      <c r="G74" s="220"/>
      <c r="H74" s="220"/>
      <c r="I74" s="220"/>
      <c r="J74" s="220"/>
      <c r="K74" s="220"/>
      <c r="L74" s="220"/>
    </row>
    <row r="75" spans="3:12">
      <c r="C75" s="220"/>
      <c r="D75" s="220"/>
      <c r="E75" s="220"/>
      <c r="F75" s="220"/>
      <c r="G75" s="220"/>
      <c r="H75" s="220"/>
      <c r="I75" s="220"/>
      <c r="J75" s="220"/>
      <c r="K75" s="220"/>
      <c r="L75" s="220"/>
    </row>
    <row r="76" spans="3:12">
      <c r="C76" s="220"/>
      <c r="D76" s="220"/>
      <c r="E76" s="220"/>
      <c r="F76" s="220"/>
      <c r="G76" s="220"/>
      <c r="H76" s="220"/>
      <c r="I76" s="220"/>
      <c r="J76" s="220"/>
      <c r="K76" s="220"/>
      <c r="L76" s="220"/>
    </row>
    <row r="77" spans="3:12">
      <c r="C77" s="220"/>
      <c r="D77" s="220"/>
      <c r="E77" s="220"/>
      <c r="F77" s="220"/>
      <c r="G77" s="220"/>
      <c r="H77" s="220"/>
      <c r="I77" s="220"/>
      <c r="J77" s="220"/>
      <c r="K77" s="220"/>
      <c r="L77" s="220"/>
    </row>
    <row r="78" spans="3:12">
      <c r="C78" s="220"/>
      <c r="D78" s="220"/>
      <c r="E78" s="220"/>
      <c r="F78" s="220"/>
      <c r="G78" s="220"/>
      <c r="H78" s="220"/>
      <c r="I78" s="220"/>
      <c r="J78" s="220"/>
      <c r="K78" s="220"/>
      <c r="L78" s="220"/>
    </row>
    <row r="79" spans="3:12">
      <c r="C79" s="220"/>
      <c r="D79" s="220"/>
      <c r="E79" s="220"/>
      <c r="F79" s="220"/>
      <c r="G79" s="220"/>
      <c r="H79" s="220"/>
      <c r="I79" s="220"/>
      <c r="J79" s="220"/>
      <c r="K79" s="220"/>
      <c r="L79" s="220"/>
    </row>
    <row r="80" spans="3:12">
      <c r="C80" s="220"/>
      <c r="D80" s="220"/>
      <c r="E80" s="220"/>
      <c r="F80" s="220"/>
      <c r="G80" s="220"/>
      <c r="H80" s="220"/>
      <c r="I80" s="220"/>
      <c r="J80" s="220"/>
      <c r="K80" s="220"/>
      <c r="L80" s="220"/>
    </row>
    <row r="81" spans="3:12">
      <c r="C81" s="220"/>
      <c r="D81" s="220"/>
      <c r="E81" s="220"/>
      <c r="F81" s="220"/>
      <c r="G81" s="220"/>
      <c r="H81" s="220"/>
      <c r="I81" s="220"/>
      <c r="J81" s="220"/>
      <c r="K81" s="220"/>
      <c r="L81" s="220"/>
    </row>
    <row r="82" spans="3:12">
      <c r="C82" s="220"/>
      <c r="D82" s="220"/>
      <c r="E82" s="220"/>
      <c r="F82" s="220"/>
      <c r="G82" s="220"/>
      <c r="H82" s="220"/>
      <c r="I82" s="220"/>
      <c r="J82" s="220"/>
      <c r="K82" s="220"/>
      <c r="L82" s="220"/>
    </row>
    <row r="83" spans="3:12">
      <c r="C83" s="220"/>
      <c r="D83" s="220"/>
      <c r="E83" s="220"/>
      <c r="F83" s="220"/>
      <c r="G83" s="220"/>
      <c r="H83" s="220"/>
      <c r="I83" s="220"/>
      <c r="J83" s="220"/>
      <c r="K83" s="220"/>
      <c r="L83" s="220"/>
    </row>
    <row r="84" spans="3:12">
      <c r="C84" s="220"/>
      <c r="D84" s="220"/>
      <c r="E84" s="220"/>
      <c r="F84" s="220"/>
      <c r="G84" s="220"/>
      <c r="H84" s="220"/>
      <c r="I84" s="220"/>
      <c r="J84" s="220"/>
      <c r="K84" s="220"/>
      <c r="L84" s="220"/>
    </row>
    <row r="85" spans="3:12">
      <c r="C85" s="220"/>
      <c r="D85" s="220"/>
      <c r="E85" s="220"/>
      <c r="F85" s="220"/>
      <c r="G85" s="220"/>
      <c r="H85" s="220"/>
      <c r="I85" s="220"/>
      <c r="J85" s="220"/>
      <c r="K85" s="220"/>
      <c r="L85" s="220"/>
    </row>
    <row r="86" spans="3:12">
      <c r="C86" s="220"/>
      <c r="D86" s="220"/>
      <c r="E86" s="220"/>
      <c r="F86" s="220"/>
      <c r="G86" s="220"/>
      <c r="H86" s="220"/>
      <c r="I86" s="220"/>
      <c r="J86" s="220"/>
      <c r="K86" s="220"/>
      <c r="L86" s="220"/>
    </row>
    <row r="87" spans="3:12">
      <c r="C87" s="220"/>
      <c r="D87" s="220"/>
      <c r="E87" s="220"/>
      <c r="F87" s="220"/>
      <c r="G87" s="220"/>
      <c r="H87" s="220"/>
      <c r="I87" s="220"/>
      <c r="J87" s="220"/>
      <c r="K87" s="220"/>
      <c r="L87" s="220"/>
    </row>
    <row r="88" spans="3:12">
      <c r="C88" s="220"/>
      <c r="D88" s="220"/>
      <c r="E88" s="220"/>
      <c r="F88" s="220"/>
      <c r="G88" s="220"/>
      <c r="H88" s="220"/>
      <c r="I88" s="220"/>
      <c r="J88" s="220"/>
      <c r="K88" s="220"/>
      <c r="L88" s="220"/>
    </row>
    <row r="89" spans="3:12">
      <c r="C89" s="220"/>
      <c r="D89" s="220"/>
      <c r="E89" s="220"/>
      <c r="F89" s="220"/>
      <c r="G89" s="220"/>
      <c r="H89" s="220"/>
      <c r="I89" s="220"/>
      <c r="J89" s="220"/>
      <c r="K89" s="220"/>
      <c r="L89" s="220"/>
    </row>
    <row r="90" spans="3:12">
      <c r="C90" s="220"/>
      <c r="D90" s="220"/>
      <c r="E90" s="220"/>
      <c r="F90" s="220"/>
      <c r="G90" s="220"/>
      <c r="H90" s="220"/>
      <c r="I90" s="220"/>
      <c r="J90" s="220"/>
      <c r="K90" s="220"/>
      <c r="L90" s="220"/>
    </row>
    <row r="91" spans="3:12">
      <c r="C91" s="220"/>
      <c r="D91" s="220"/>
      <c r="E91" s="220"/>
      <c r="F91" s="220"/>
      <c r="G91" s="220"/>
      <c r="H91" s="220"/>
      <c r="I91" s="220"/>
      <c r="J91" s="220"/>
      <c r="K91" s="220"/>
      <c r="L91" s="220"/>
    </row>
    <row r="92" spans="3:12">
      <c r="C92" s="220"/>
      <c r="D92" s="220"/>
      <c r="E92" s="220"/>
      <c r="F92" s="220"/>
      <c r="G92" s="220"/>
      <c r="H92" s="220"/>
      <c r="I92" s="220"/>
      <c r="J92" s="220"/>
      <c r="K92" s="220"/>
      <c r="L92" s="220"/>
    </row>
    <row r="93" spans="3:12">
      <c r="C93" s="220"/>
      <c r="D93" s="220"/>
      <c r="E93" s="220"/>
      <c r="F93" s="220"/>
      <c r="G93" s="220"/>
      <c r="H93" s="220"/>
      <c r="I93" s="220"/>
      <c r="J93" s="220"/>
      <c r="K93" s="220"/>
      <c r="L93" s="220"/>
    </row>
    <row r="94" spans="3:12">
      <c r="C94" s="220"/>
      <c r="D94" s="220"/>
      <c r="E94" s="220"/>
      <c r="F94" s="220"/>
      <c r="G94" s="220"/>
      <c r="H94" s="220"/>
      <c r="I94" s="220"/>
      <c r="J94" s="220"/>
      <c r="K94" s="220"/>
      <c r="L94" s="220"/>
    </row>
    <row r="95" spans="3:12">
      <c r="C95" s="220"/>
      <c r="D95" s="220"/>
      <c r="E95" s="220"/>
      <c r="F95" s="220"/>
      <c r="G95" s="220"/>
      <c r="H95" s="220"/>
      <c r="I95" s="220"/>
      <c r="J95" s="220"/>
      <c r="K95" s="220"/>
      <c r="L95" s="220"/>
    </row>
    <row r="96" spans="3:12">
      <c r="C96" s="220"/>
      <c r="D96" s="220"/>
      <c r="E96" s="220"/>
      <c r="F96" s="220"/>
      <c r="G96" s="220"/>
      <c r="H96" s="220"/>
      <c r="I96" s="220"/>
      <c r="J96" s="220"/>
      <c r="K96" s="220"/>
      <c r="L96" s="220"/>
    </row>
    <row r="97" spans="3:12">
      <c r="C97" s="220"/>
      <c r="D97" s="220"/>
      <c r="E97" s="220"/>
      <c r="F97" s="220"/>
      <c r="G97" s="220"/>
      <c r="H97" s="220"/>
      <c r="I97" s="220"/>
      <c r="J97" s="220"/>
      <c r="K97" s="220"/>
      <c r="L97" s="220"/>
    </row>
    <row r="98" spans="3:12">
      <c r="C98" s="220"/>
      <c r="D98" s="220"/>
      <c r="E98" s="220"/>
      <c r="F98" s="220"/>
      <c r="G98" s="220"/>
      <c r="H98" s="220"/>
      <c r="I98" s="220"/>
      <c r="J98" s="220"/>
      <c r="K98" s="220"/>
      <c r="L98" s="220"/>
    </row>
    <row r="99" spans="3:12">
      <c r="C99" s="220"/>
      <c r="D99" s="220"/>
      <c r="E99" s="220"/>
      <c r="F99" s="220"/>
      <c r="G99" s="220"/>
      <c r="H99" s="220"/>
      <c r="I99" s="220"/>
      <c r="J99" s="220"/>
      <c r="K99" s="220"/>
      <c r="L99" s="220"/>
    </row>
    <row r="100" spans="3:12">
      <c r="C100" s="220"/>
      <c r="D100" s="220"/>
      <c r="E100" s="220"/>
      <c r="F100" s="220"/>
      <c r="G100" s="220"/>
      <c r="H100" s="220"/>
      <c r="I100" s="220"/>
      <c r="J100" s="220"/>
      <c r="K100" s="220"/>
      <c r="L100" s="220"/>
    </row>
    <row r="101" spans="3:12">
      <c r="C101" s="220"/>
      <c r="D101" s="220"/>
      <c r="E101" s="220"/>
      <c r="F101" s="220"/>
      <c r="G101" s="220"/>
      <c r="H101" s="220"/>
      <c r="I101" s="220"/>
      <c r="J101" s="220"/>
      <c r="K101" s="220"/>
      <c r="L101" s="220"/>
    </row>
    <row r="102" spans="3:12">
      <c r="C102" s="220"/>
      <c r="D102" s="220"/>
      <c r="E102" s="220"/>
      <c r="F102" s="220"/>
      <c r="G102" s="220"/>
      <c r="H102" s="220"/>
      <c r="I102" s="220"/>
      <c r="J102" s="220"/>
      <c r="K102" s="220"/>
      <c r="L102" s="220"/>
    </row>
    <row r="103" spans="3:12">
      <c r="C103" s="220"/>
      <c r="D103" s="220"/>
      <c r="E103" s="220"/>
      <c r="F103" s="220"/>
      <c r="G103" s="220"/>
      <c r="H103" s="220"/>
      <c r="I103" s="220"/>
      <c r="J103" s="220"/>
      <c r="K103" s="220"/>
      <c r="L103" s="220"/>
    </row>
    <row r="104" spans="3:12">
      <c r="C104" s="220"/>
      <c r="D104" s="220"/>
      <c r="E104" s="220"/>
      <c r="F104" s="220"/>
      <c r="G104" s="220"/>
      <c r="H104" s="220"/>
      <c r="I104" s="220"/>
      <c r="J104" s="220"/>
      <c r="K104" s="220"/>
      <c r="L104" s="220"/>
    </row>
    <row r="105" spans="3:12">
      <c r="C105" s="220"/>
      <c r="D105" s="220"/>
      <c r="E105" s="220"/>
      <c r="F105" s="220"/>
      <c r="G105" s="220"/>
      <c r="H105" s="220"/>
      <c r="I105" s="220"/>
      <c r="J105" s="220"/>
      <c r="K105" s="220"/>
      <c r="L105" s="220"/>
    </row>
    <row r="106" spans="3:12">
      <c r="C106" s="220"/>
      <c r="D106" s="220"/>
      <c r="E106" s="220"/>
      <c r="F106" s="220"/>
      <c r="G106" s="220"/>
      <c r="H106" s="220"/>
      <c r="I106" s="220"/>
      <c r="J106" s="220"/>
      <c r="K106" s="220"/>
      <c r="L106" s="220"/>
    </row>
    <row r="107" spans="3:12">
      <c r="C107" s="220"/>
      <c r="D107" s="220"/>
      <c r="E107" s="220"/>
      <c r="F107" s="220"/>
      <c r="G107" s="220"/>
      <c r="H107" s="220"/>
      <c r="I107" s="220"/>
      <c r="J107" s="220"/>
      <c r="K107" s="220"/>
      <c r="L107" s="220"/>
    </row>
    <row r="108" spans="3:12">
      <c r="C108" s="220"/>
      <c r="D108" s="220"/>
      <c r="E108" s="220"/>
      <c r="F108" s="220"/>
      <c r="G108" s="220"/>
      <c r="H108" s="220"/>
      <c r="I108" s="220"/>
      <c r="J108" s="220"/>
      <c r="K108" s="220"/>
      <c r="L108" s="220"/>
    </row>
    <row r="109" spans="3:12">
      <c r="C109" s="220"/>
      <c r="D109" s="220"/>
      <c r="E109" s="220"/>
      <c r="F109" s="220"/>
      <c r="G109" s="220"/>
      <c r="H109" s="220"/>
      <c r="I109" s="220"/>
      <c r="J109" s="220"/>
      <c r="K109" s="220"/>
      <c r="L109" s="220"/>
    </row>
    <row r="110" spans="3:12">
      <c r="C110" s="220"/>
      <c r="D110" s="220"/>
      <c r="E110" s="220"/>
      <c r="F110" s="220"/>
      <c r="G110" s="220"/>
      <c r="H110" s="220"/>
      <c r="I110" s="220"/>
      <c r="J110" s="220"/>
      <c r="K110" s="220"/>
      <c r="L110" s="220"/>
    </row>
    <row r="111" spans="3:12">
      <c r="C111" s="220"/>
      <c r="D111" s="220"/>
      <c r="E111" s="220"/>
      <c r="F111" s="220"/>
      <c r="G111" s="220"/>
      <c r="H111" s="220"/>
      <c r="I111" s="220"/>
      <c r="J111" s="220"/>
      <c r="K111" s="220"/>
      <c r="L111" s="220"/>
    </row>
    <row r="112" spans="3:12">
      <c r="C112" s="220"/>
      <c r="D112" s="220"/>
      <c r="E112" s="220"/>
      <c r="F112" s="220"/>
      <c r="G112" s="220"/>
      <c r="H112" s="220"/>
      <c r="I112" s="220"/>
      <c r="J112" s="220"/>
      <c r="K112" s="220"/>
      <c r="L112" s="220"/>
    </row>
    <row r="113" spans="3:12">
      <c r="C113" s="220"/>
      <c r="D113" s="220"/>
      <c r="E113" s="220"/>
      <c r="F113" s="220"/>
      <c r="G113" s="220"/>
      <c r="H113" s="220"/>
      <c r="I113" s="220"/>
      <c r="J113" s="220"/>
      <c r="K113" s="220"/>
      <c r="L113" s="220"/>
    </row>
    <row r="114" spans="3:12">
      <c r="C114" s="220"/>
      <c r="D114" s="220"/>
      <c r="E114" s="220"/>
      <c r="F114" s="220"/>
      <c r="G114" s="220"/>
      <c r="H114" s="220"/>
      <c r="I114" s="220"/>
      <c r="J114" s="220"/>
      <c r="K114" s="220"/>
      <c r="L114" s="220"/>
    </row>
    <row r="115" spans="3:12">
      <c r="C115" s="220"/>
      <c r="D115" s="220"/>
      <c r="E115" s="220"/>
      <c r="F115" s="220"/>
      <c r="G115" s="220"/>
      <c r="H115" s="220"/>
      <c r="I115" s="220"/>
      <c r="J115" s="220"/>
      <c r="K115" s="220"/>
      <c r="L115" s="220"/>
    </row>
    <row r="116" spans="3:12">
      <c r="C116" s="220"/>
      <c r="D116" s="220"/>
      <c r="E116" s="220"/>
      <c r="F116" s="220"/>
      <c r="G116" s="220"/>
      <c r="H116" s="220"/>
      <c r="I116" s="220"/>
      <c r="J116" s="220"/>
      <c r="K116" s="220"/>
      <c r="L116" s="220"/>
    </row>
    <row r="117" spans="3:12">
      <c r="C117" s="220"/>
      <c r="D117" s="220"/>
      <c r="E117" s="220"/>
      <c r="F117" s="220"/>
      <c r="G117" s="220"/>
      <c r="H117" s="220"/>
      <c r="I117" s="220"/>
      <c r="J117" s="220"/>
      <c r="K117" s="220"/>
      <c r="L117" s="220"/>
    </row>
    <row r="118" spans="3:12">
      <c r="C118" s="220"/>
      <c r="D118" s="220"/>
      <c r="E118" s="220"/>
      <c r="F118" s="220"/>
      <c r="G118" s="220"/>
      <c r="H118" s="220"/>
      <c r="I118" s="220"/>
      <c r="J118" s="220"/>
      <c r="K118" s="220"/>
      <c r="L118" s="220"/>
    </row>
    <row r="119" spans="3:12">
      <c r="C119" s="220"/>
      <c r="D119" s="220"/>
      <c r="E119" s="220"/>
      <c r="F119" s="220"/>
      <c r="G119" s="220"/>
      <c r="H119" s="220"/>
      <c r="I119" s="220"/>
      <c r="J119" s="220"/>
      <c r="K119" s="220"/>
      <c r="L119" s="220"/>
    </row>
    <row r="120" spans="3:12">
      <c r="C120" s="220"/>
      <c r="D120" s="220"/>
      <c r="E120" s="220"/>
      <c r="F120" s="220"/>
      <c r="G120" s="220"/>
      <c r="H120" s="220"/>
      <c r="I120" s="220"/>
      <c r="J120" s="220"/>
      <c r="K120" s="220"/>
      <c r="L120" s="220"/>
    </row>
    <row r="121" spans="3:12">
      <c r="C121" s="220"/>
      <c r="D121" s="220"/>
      <c r="E121" s="220"/>
      <c r="F121" s="220"/>
      <c r="G121" s="220"/>
      <c r="H121" s="220"/>
      <c r="I121" s="220"/>
      <c r="J121" s="220"/>
      <c r="K121" s="220"/>
      <c r="L121" s="220"/>
    </row>
    <row r="122" spans="3:12">
      <c r="C122" s="220"/>
      <c r="D122" s="220"/>
      <c r="E122" s="220"/>
      <c r="F122" s="220"/>
      <c r="G122" s="220"/>
      <c r="H122" s="220"/>
      <c r="I122" s="220"/>
      <c r="J122" s="220"/>
      <c r="K122" s="220"/>
      <c r="L122" s="220"/>
    </row>
    <row r="123" spans="3:12">
      <c r="C123" s="220"/>
      <c r="D123" s="220"/>
      <c r="E123" s="220"/>
      <c r="F123" s="220"/>
      <c r="G123" s="220"/>
      <c r="H123" s="220"/>
      <c r="I123" s="220"/>
      <c r="J123" s="220"/>
      <c r="K123" s="220"/>
      <c r="L123" s="220"/>
    </row>
    <row r="124" spans="3:12">
      <c r="C124" s="220"/>
      <c r="D124" s="220"/>
      <c r="E124" s="220"/>
      <c r="F124" s="220"/>
      <c r="G124" s="220"/>
      <c r="H124" s="220"/>
      <c r="I124" s="220"/>
      <c r="J124" s="220"/>
      <c r="K124" s="220"/>
      <c r="L124" s="220"/>
    </row>
    <row r="125" spans="3:12">
      <c r="C125" s="220"/>
      <c r="D125" s="220"/>
      <c r="E125" s="220"/>
      <c r="F125" s="220"/>
      <c r="G125" s="220"/>
      <c r="H125" s="220"/>
      <c r="I125" s="220"/>
      <c r="J125" s="220"/>
      <c r="K125" s="220"/>
      <c r="L125" s="220"/>
    </row>
    <row r="126" spans="3:12">
      <c r="C126" s="221"/>
      <c r="D126" s="221"/>
      <c r="E126" s="221"/>
      <c r="F126" s="221"/>
      <c r="G126" s="221"/>
      <c r="H126" s="221"/>
      <c r="I126" s="221"/>
      <c r="J126" s="221"/>
      <c r="K126" s="221"/>
    </row>
    <row r="127" spans="3:12">
      <c r="C127" s="221"/>
      <c r="D127" s="221"/>
      <c r="E127" s="221"/>
      <c r="F127" s="221"/>
      <c r="G127" s="221"/>
      <c r="H127" s="221"/>
      <c r="I127" s="221"/>
      <c r="J127" s="221"/>
      <c r="K127" s="221"/>
    </row>
    <row r="128" spans="3:12">
      <c r="C128" s="221"/>
      <c r="D128" s="221"/>
      <c r="E128" s="221"/>
      <c r="F128" s="221"/>
      <c r="G128" s="221"/>
      <c r="H128" s="221"/>
      <c r="I128" s="221"/>
      <c r="J128" s="221"/>
      <c r="K128" s="221"/>
    </row>
    <row r="129" spans="3:11">
      <c r="C129" s="221"/>
      <c r="D129" s="221"/>
      <c r="E129" s="221"/>
      <c r="F129" s="221"/>
      <c r="G129" s="221"/>
      <c r="H129" s="221"/>
      <c r="I129" s="221"/>
      <c r="J129" s="221"/>
      <c r="K129" s="221"/>
    </row>
  </sheetData>
  <sheetProtection selectLockedCells="1" selectUnlockedCells="1"/>
  <mergeCells count="1">
    <mergeCell ref="A3:L3"/>
  </mergeCells>
  <hyperlinks>
    <hyperlink ref="L2" location="පටුන!A1" display="පටුන වෙත"/>
  </hyperlinks>
  <printOptions horizontalCentered="1"/>
  <pageMargins left="0.47986111111111102" right="0.2" top="0.17" bottom="0.17" header="0.17" footer="0.17"/>
  <pageSetup paperSize="9" scale="73" firstPageNumber="0" orientation="landscape" horizontalDpi="4294967294" verticalDpi="4294967294" r:id="rId1"/>
  <headerFooter alignWithMargins="0">
    <oddHeader xml:space="preserve">&amp;L&amp;"Calibri"&amp;10 [Public]&amp;1#_x000D_&amp;"Calibri"&amp;11 </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24"/>
  <sheetViews>
    <sheetView showGridLines="0" showOutlineSymbols="0" zoomScaleNormal="100" workbookViewId="0">
      <selection activeCell="M2" sqref="M2"/>
    </sheetView>
  </sheetViews>
  <sheetFormatPr defaultColWidth="10.875" defaultRowHeight="13.5"/>
  <cols>
    <col min="1" max="1" width="19.375" style="184" customWidth="1"/>
    <col min="2" max="2" width="11.5" style="184" customWidth="1"/>
    <col min="3" max="3" width="8" style="184" customWidth="1"/>
    <col min="4" max="4" width="11.5" style="184" customWidth="1"/>
    <col min="5" max="5" width="8" style="184" customWidth="1"/>
    <col min="6" max="6" width="11.5" style="184" customWidth="1"/>
    <col min="7" max="7" width="8" style="184" customWidth="1"/>
    <col min="8" max="8" width="11.5" style="184" customWidth="1"/>
    <col min="9" max="9" width="8" style="184" customWidth="1"/>
    <col min="10" max="10" width="11.5" style="184" customWidth="1"/>
    <col min="11" max="11" width="8" style="184" customWidth="1"/>
    <col min="12" max="12" width="11.5" style="184" customWidth="1"/>
    <col min="13" max="13" width="8" style="184" customWidth="1"/>
    <col min="14" max="16384" width="10.875" style="184"/>
  </cols>
  <sheetData>
    <row r="1" spans="1:21" ht="16.5" customHeight="1">
      <c r="A1" s="841" t="s">
        <v>222</v>
      </c>
      <c r="B1" s="841"/>
      <c r="C1" s="841"/>
      <c r="D1" s="841"/>
      <c r="E1" s="841"/>
      <c r="F1" s="841"/>
      <c r="G1" s="841"/>
      <c r="H1" s="841"/>
      <c r="I1" s="841"/>
      <c r="J1" s="841"/>
      <c r="K1" s="841"/>
      <c r="L1" s="841"/>
      <c r="M1" s="843" t="s">
        <v>353</v>
      </c>
    </row>
    <row r="2" spans="1:21" ht="16.5" customHeight="1">
      <c r="A2" s="841"/>
      <c r="B2" s="841"/>
      <c r="C2" s="841"/>
      <c r="D2" s="841"/>
      <c r="E2" s="841"/>
      <c r="F2" s="841"/>
      <c r="G2" s="841"/>
      <c r="H2" s="841"/>
      <c r="I2" s="841"/>
      <c r="J2" s="841"/>
      <c r="K2" s="841"/>
      <c r="L2" s="841"/>
      <c r="M2" s="1981" t="s">
        <v>1482</v>
      </c>
    </row>
    <row r="3" spans="1:21" ht="18" customHeight="1">
      <c r="A3" s="1993" t="s">
        <v>354</v>
      </c>
      <c r="B3" s="1993"/>
      <c r="C3" s="1993"/>
      <c r="D3" s="1993"/>
      <c r="E3" s="1993"/>
      <c r="F3" s="1993"/>
      <c r="G3" s="1993"/>
      <c r="H3" s="1993"/>
      <c r="I3" s="1993"/>
      <c r="J3" s="1993"/>
      <c r="K3" s="1993"/>
      <c r="L3" s="1993"/>
      <c r="M3" s="1993"/>
    </row>
    <row r="4" spans="1:21" ht="15.6" customHeight="1" thickBot="1"/>
    <row r="5" spans="1:21" ht="15" customHeight="1">
      <c r="A5" s="1995" t="s">
        <v>355</v>
      </c>
      <c r="B5" s="1998" t="s">
        <v>356</v>
      </c>
      <c r="C5" s="1999"/>
      <c r="D5" s="1999" t="s">
        <v>357</v>
      </c>
      <c r="E5" s="1999"/>
      <c r="F5" s="1999" t="s">
        <v>358</v>
      </c>
      <c r="G5" s="1999"/>
      <c r="H5" s="2000">
        <v>2021</v>
      </c>
      <c r="I5" s="2000"/>
      <c r="J5" s="2000">
        <v>2022</v>
      </c>
      <c r="K5" s="2000"/>
      <c r="L5" s="2000" t="s">
        <v>359</v>
      </c>
      <c r="M5" s="2002"/>
      <c r="O5" s="222"/>
      <c r="P5" s="222"/>
      <c r="R5" s="222"/>
      <c r="S5" s="222"/>
      <c r="T5" s="222"/>
      <c r="U5" s="222"/>
    </row>
    <row r="6" spans="1:21">
      <c r="A6" s="1996"/>
      <c r="B6" s="2004" t="s">
        <v>360</v>
      </c>
      <c r="C6" s="1994"/>
      <c r="D6" s="1994" t="s">
        <v>360</v>
      </c>
      <c r="E6" s="1994"/>
      <c r="F6" s="1994" t="s">
        <v>360</v>
      </c>
      <c r="G6" s="1994"/>
      <c r="H6" s="2001"/>
      <c r="I6" s="2001"/>
      <c r="J6" s="2001"/>
      <c r="K6" s="2001"/>
      <c r="L6" s="2001"/>
      <c r="M6" s="2003"/>
      <c r="O6" s="222"/>
      <c r="P6" s="222"/>
      <c r="R6" s="222"/>
      <c r="S6" s="222"/>
      <c r="T6" s="222"/>
      <c r="U6" s="222"/>
    </row>
    <row r="7" spans="1:21" s="223" customFormat="1" ht="46.5" customHeight="1" thickBot="1">
      <c r="A7" s="1997"/>
      <c r="B7" s="1240" t="s">
        <v>361</v>
      </c>
      <c r="C7" s="1241" t="s">
        <v>362</v>
      </c>
      <c r="D7" s="1241" t="s">
        <v>361</v>
      </c>
      <c r="E7" s="1241" t="s">
        <v>362</v>
      </c>
      <c r="F7" s="1241" t="s">
        <v>361</v>
      </c>
      <c r="G7" s="1241" t="s">
        <v>362</v>
      </c>
      <c r="H7" s="1241" t="s">
        <v>361</v>
      </c>
      <c r="I7" s="1241" t="s">
        <v>362</v>
      </c>
      <c r="J7" s="1241" t="s">
        <v>361</v>
      </c>
      <c r="K7" s="1241" t="s">
        <v>362</v>
      </c>
      <c r="L7" s="1241" t="s">
        <v>361</v>
      </c>
      <c r="M7" s="1242" t="s">
        <v>362</v>
      </c>
      <c r="O7" s="224"/>
      <c r="P7" s="224"/>
      <c r="R7" s="224"/>
      <c r="S7" s="224"/>
      <c r="T7" s="224"/>
      <c r="U7" s="224"/>
    </row>
    <row r="8" spans="1:21">
      <c r="A8" s="1184" t="s">
        <v>363</v>
      </c>
      <c r="B8" s="1237">
        <v>1285</v>
      </c>
      <c r="C8" s="225">
        <v>89</v>
      </c>
      <c r="D8" s="226">
        <v>1268.6399999999999</v>
      </c>
      <c r="E8" s="226">
        <v>97.2</v>
      </c>
      <c r="F8" s="227">
        <v>1629.3800015209617</v>
      </c>
      <c r="G8" s="227">
        <v>104.2</v>
      </c>
      <c r="H8" s="227">
        <v>1533.3999976590273</v>
      </c>
      <c r="I8" s="227">
        <v>111</v>
      </c>
      <c r="J8" s="228">
        <v>1565</v>
      </c>
      <c r="K8" s="228">
        <v>104</v>
      </c>
      <c r="L8" s="228">
        <v>1652.8999904096127</v>
      </c>
      <c r="M8" s="1229">
        <v>113</v>
      </c>
      <c r="O8" s="222"/>
      <c r="P8" s="222"/>
      <c r="R8" s="222"/>
      <c r="S8" s="222"/>
      <c r="T8" s="222"/>
      <c r="U8" s="222"/>
    </row>
    <row r="9" spans="1:21">
      <c r="A9" s="1184" t="s">
        <v>364</v>
      </c>
      <c r="B9" s="1238">
        <v>1572</v>
      </c>
      <c r="C9" s="229">
        <v>129</v>
      </c>
      <c r="D9" s="226">
        <v>1571.2549999999999</v>
      </c>
      <c r="E9" s="226">
        <v>149</v>
      </c>
      <c r="F9" s="227">
        <v>1703.0599997399745</v>
      </c>
      <c r="G9" s="227">
        <v>148.6</v>
      </c>
      <c r="H9" s="227">
        <v>1785.8000018000587</v>
      </c>
      <c r="I9" s="227">
        <v>167</v>
      </c>
      <c r="J9" s="228">
        <v>1908</v>
      </c>
      <c r="K9" s="228">
        <v>164</v>
      </c>
      <c r="L9" s="228">
        <v>2185.200012125074</v>
      </c>
      <c r="M9" s="1229">
        <v>184</v>
      </c>
      <c r="O9" s="222"/>
      <c r="P9" s="222"/>
      <c r="R9" s="222"/>
      <c r="S9" s="222"/>
      <c r="T9" s="222"/>
      <c r="U9" s="222"/>
    </row>
    <row r="10" spans="1:21">
      <c r="A10" s="1184" t="s">
        <v>365</v>
      </c>
      <c r="B10" s="1237">
        <v>2424</v>
      </c>
      <c r="C10" s="225">
        <v>146</v>
      </c>
      <c r="D10" s="226">
        <v>2388.9949999999999</v>
      </c>
      <c r="E10" s="226">
        <v>162</v>
      </c>
      <c r="F10" s="227">
        <v>2396.2100011698903</v>
      </c>
      <c r="G10" s="227">
        <v>170.7</v>
      </c>
      <c r="H10" s="227">
        <v>2856.1000109761953</v>
      </c>
      <c r="I10" s="227">
        <v>196</v>
      </c>
      <c r="J10" s="228">
        <v>2390.1000047847629</v>
      </c>
      <c r="K10" s="228">
        <v>158</v>
      </c>
      <c r="L10" s="228">
        <v>3393.0000096932072</v>
      </c>
      <c r="M10" s="1229">
        <v>209</v>
      </c>
      <c r="O10" s="222"/>
      <c r="P10" s="222"/>
      <c r="R10" s="222"/>
      <c r="S10" s="222"/>
      <c r="T10" s="222"/>
      <c r="U10" s="222"/>
    </row>
    <row r="11" spans="1:21">
      <c r="A11" s="1184" t="s">
        <v>366</v>
      </c>
      <c r="B11" s="1237">
        <v>1050</v>
      </c>
      <c r="C11" s="225">
        <v>87</v>
      </c>
      <c r="D11" s="226">
        <v>1019.54</v>
      </c>
      <c r="E11" s="226">
        <v>100.95</v>
      </c>
      <c r="F11" s="227">
        <v>1078.850001177788</v>
      </c>
      <c r="G11" s="227">
        <v>106.5</v>
      </c>
      <c r="H11" s="227">
        <v>1207.1000073179603</v>
      </c>
      <c r="I11" s="227">
        <v>122</v>
      </c>
      <c r="J11" s="228">
        <v>740</v>
      </c>
      <c r="K11" s="228">
        <v>90</v>
      </c>
      <c r="L11" s="228">
        <v>2041.899997137486</v>
      </c>
      <c r="M11" s="1229">
        <v>139</v>
      </c>
    </row>
    <row r="12" spans="1:21">
      <c r="A12" s="1184" t="s">
        <v>367</v>
      </c>
      <c r="B12" s="1238">
        <v>1840</v>
      </c>
      <c r="C12" s="229">
        <v>148</v>
      </c>
      <c r="D12" s="226">
        <v>1842.2049999999999</v>
      </c>
      <c r="E12" s="226">
        <v>169.65</v>
      </c>
      <c r="F12" s="227">
        <v>1814.3299986694753</v>
      </c>
      <c r="G12" s="227">
        <v>168.2</v>
      </c>
      <c r="H12" s="227">
        <v>2422.8000035434966</v>
      </c>
      <c r="I12" s="227">
        <v>178</v>
      </c>
      <c r="J12" s="228">
        <v>1974</v>
      </c>
      <c r="K12" s="228">
        <v>166</v>
      </c>
      <c r="L12" s="228">
        <v>2264.7999991327515</v>
      </c>
      <c r="M12" s="1229">
        <v>193</v>
      </c>
    </row>
    <row r="13" spans="1:21">
      <c r="A13" s="1184" t="s">
        <v>368</v>
      </c>
      <c r="B13" s="1237">
        <v>1905</v>
      </c>
      <c r="C13" s="225">
        <v>163</v>
      </c>
      <c r="D13" s="226">
        <v>1855.3799999999999</v>
      </c>
      <c r="E13" s="226">
        <v>192.8</v>
      </c>
      <c r="F13" s="227">
        <v>1804.7199999651311</v>
      </c>
      <c r="G13" s="227">
        <v>186.6</v>
      </c>
      <c r="H13" s="227">
        <v>1935.800005607307</v>
      </c>
      <c r="I13" s="227">
        <v>203</v>
      </c>
      <c r="J13" s="228">
        <v>1827.6999935433264</v>
      </c>
      <c r="K13" s="228">
        <v>192</v>
      </c>
      <c r="L13" s="228">
        <v>2156.9000072181216</v>
      </c>
      <c r="M13" s="1229">
        <v>199</v>
      </c>
    </row>
    <row r="14" spans="1:21">
      <c r="A14" s="1184" t="s">
        <v>369</v>
      </c>
      <c r="B14" s="1237">
        <v>3749</v>
      </c>
      <c r="C14" s="225">
        <v>205</v>
      </c>
      <c r="D14" s="226">
        <v>3688.3550000000005</v>
      </c>
      <c r="E14" s="226">
        <v>222.75</v>
      </c>
      <c r="F14" s="227">
        <v>3619.3100001014768</v>
      </c>
      <c r="G14" s="227">
        <v>224.5</v>
      </c>
      <c r="H14" s="227">
        <v>4410.4999980926514</v>
      </c>
      <c r="I14" s="227">
        <v>198</v>
      </c>
      <c r="J14" s="228">
        <v>4377.4000077098599</v>
      </c>
      <c r="K14" s="228">
        <v>226</v>
      </c>
      <c r="L14" s="228">
        <v>4781.0999842211604</v>
      </c>
      <c r="M14" s="1229">
        <v>244</v>
      </c>
    </row>
    <row r="15" spans="1:21" ht="14.25" customHeight="1" thickBot="1">
      <c r="A15" s="1236" t="s">
        <v>370</v>
      </c>
      <c r="B15" s="1239">
        <v>1580</v>
      </c>
      <c r="C15" s="1231">
        <v>86</v>
      </c>
      <c r="D15" s="1231">
        <v>1476.2950000000001</v>
      </c>
      <c r="E15" s="1232">
        <v>86.85</v>
      </c>
      <c r="F15" s="1233">
        <v>1621.9699989485739</v>
      </c>
      <c r="G15" s="1233">
        <v>98.8</v>
      </c>
      <c r="H15" s="1233">
        <v>1691.4999941438441</v>
      </c>
      <c r="I15" s="1233">
        <v>113</v>
      </c>
      <c r="J15" s="1234">
        <v>1871</v>
      </c>
      <c r="K15" s="1234">
        <v>112</v>
      </c>
      <c r="L15" s="1234">
        <v>2261.6999997422099</v>
      </c>
      <c r="M15" s="1235">
        <v>113</v>
      </c>
    </row>
    <row r="16" spans="1:21">
      <c r="A16" s="184" t="s">
        <v>371</v>
      </c>
      <c r="F16" s="230"/>
      <c r="G16" s="230"/>
      <c r="J16" s="1228" t="s">
        <v>372</v>
      </c>
      <c r="K16" s="184" t="s">
        <v>373</v>
      </c>
    </row>
    <row r="17" spans="1:7">
      <c r="A17" s="231" t="s">
        <v>374</v>
      </c>
      <c r="F17" s="230"/>
      <c r="G17" s="230"/>
    </row>
    <row r="18" spans="1:7">
      <c r="F18" s="230"/>
      <c r="G18" s="230"/>
    </row>
    <row r="19" spans="1:7">
      <c r="F19" s="230"/>
      <c r="G19" s="230"/>
    </row>
    <row r="20" spans="1:7">
      <c r="C20" s="202"/>
      <c r="F20" s="230"/>
      <c r="G20" s="230"/>
    </row>
    <row r="21" spans="1:7">
      <c r="F21" s="230"/>
      <c r="G21" s="230"/>
    </row>
    <row r="22" spans="1:7">
      <c r="F22" s="230"/>
      <c r="G22" s="230"/>
    </row>
    <row r="23" spans="1:7">
      <c r="F23" s="230"/>
      <c r="G23" s="230"/>
    </row>
    <row r="24" spans="1:7">
      <c r="F24" s="230"/>
      <c r="G24" s="230"/>
    </row>
  </sheetData>
  <sheetProtection selectLockedCells="1" selectUnlockedCells="1"/>
  <mergeCells count="11">
    <mergeCell ref="F6:G6"/>
    <mergeCell ref="A3:M3"/>
    <mergeCell ref="A5:A7"/>
    <mergeCell ref="B5:C5"/>
    <mergeCell ref="D5:E5"/>
    <mergeCell ref="F5:G5"/>
    <mergeCell ref="H5:I6"/>
    <mergeCell ref="J5:K6"/>
    <mergeCell ref="L5:M6"/>
    <mergeCell ref="B6:C6"/>
    <mergeCell ref="D6:E6"/>
  </mergeCells>
  <hyperlinks>
    <hyperlink ref="M2" location="පටුන!A1" display="පටුන වෙත"/>
  </hyperlinks>
  <printOptions horizontalCentered="1"/>
  <pageMargins left="0.39" right="0.26" top="0.99" bottom="0.31597222222222199" header="0.51180555555555596" footer="0.51180555555555596"/>
  <pageSetup paperSize="9" scale="95" firstPageNumber="0" orientation="landscape" horizontalDpi="4294967294" verticalDpi="4294967294" r:id="rId1"/>
  <headerFooter alignWithMargins="0">
    <oddHeader xml:space="preserve">&amp;L&amp;"Calibri"&amp;10&amp;K000000 [Limited Sharing]&amp;1#_x000D_&amp;"Arialri"&amp;12&amp;K000000&amp;"Calibri"&amp;11 </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82"/>
  <sheetViews>
    <sheetView showGridLines="0" showOutlineSymbols="0" zoomScaleNormal="100" workbookViewId="0">
      <selection activeCell="L16" sqref="L16"/>
    </sheetView>
  </sheetViews>
  <sheetFormatPr defaultColWidth="10.875" defaultRowHeight="13.5"/>
  <cols>
    <col min="1" max="1" width="14.75" style="220" customWidth="1"/>
    <col min="2" max="5" width="16.25" style="220" customWidth="1"/>
    <col min="6" max="10" width="13.75" style="220" customWidth="1"/>
    <col min="11" max="11" width="16" style="220" customWidth="1"/>
    <col min="12" max="14" width="10.875" style="220" customWidth="1"/>
    <col min="15" max="16384" width="10.875" style="220"/>
  </cols>
  <sheetData>
    <row r="1" spans="1:19" ht="15.75">
      <c r="A1" s="841" t="s">
        <v>222</v>
      </c>
      <c r="B1" s="842"/>
      <c r="C1" s="842"/>
      <c r="D1" s="842"/>
      <c r="E1" s="846"/>
      <c r="F1" s="846"/>
      <c r="G1" s="846"/>
      <c r="H1" s="846"/>
      <c r="I1" s="846"/>
      <c r="J1" s="847" t="s">
        <v>375</v>
      </c>
    </row>
    <row r="2" spans="1:19" ht="15.75">
      <c r="A2" s="841"/>
      <c r="B2" s="846"/>
      <c r="C2" s="846"/>
      <c r="D2" s="846"/>
      <c r="E2" s="846"/>
      <c r="F2" s="846"/>
      <c r="G2" s="846"/>
      <c r="H2" s="846"/>
      <c r="I2" s="846"/>
      <c r="J2" s="1981" t="s">
        <v>1482</v>
      </c>
    </row>
    <row r="3" spans="1:19" ht="15.75">
      <c r="A3" s="2016" t="s">
        <v>376</v>
      </c>
      <c r="B3" s="2016"/>
      <c r="C3" s="2016"/>
      <c r="D3" s="2016"/>
      <c r="E3" s="2016"/>
      <c r="F3" s="2016"/>
      <c r="G3" s="2016"/>
      <c r="H3" s="2016"/>
      <c r="I3" s="2016"/>
      <c r="J3" s="2016"/>
    </row>
    <row r="4" spans="1:19" ht="14.25" thickBot="1">
      <c r="A4" s="232"/>
      <c r="B4" s="232"/>
      <c r="C4" s="232"/>
      <c r="D4" s="232"/>
      <c r="E4" s="232"/>
      <c r="F4" s="232"/>
      <c r="G4" s="232"/>
      <c r="H4" s="232"/>
      <c r="I4" s="232"/>
      <c r="J4" s="232"/>
    </row>
    <row r="5" spans="1:19" ht="15.75">
      <c r="A5" s="2017" t="s">
        <v>377</v>
      </c>
      <c r="B5" s="2017" t="s">
        <v>378</v>
      </c>
      <c r="C5" s="2020"/>
      <c r="D5" s="2022" t="s">
        <v>379</v>
      </c>
      <c r="E5" s="2023"/>
      <c r="F5" s="2024" t="s">
        <v>380</v>
      </c>
      <c r="G5" s="2025"/>
      <c r="H5" s="2026"/>
      <c r="I5" s="2029" t="s">
        <v>381</v>
      </c>
      <c r="J5" s="2030"/>
      <c r="L5" s="206"/>
      <c r="M5" s="206"/>
      <c r="N5" s="206"/>
      <c r="O5" s="206"/>
    </row>
    <row r="6" spans="1:19" ht="15.75">
      <c r="A6" s="2018"/>
      <c r="B6" s="2018"/>
      <c r="C6" s="2021"/>
      <c r="D6" s="2012"/>
      <c r="E6" s="2013"/>
      <c r="F6" s="2012"/>
      <c r="G6" s="2027"/>
      <c r="H6" s="2028"/>
      <c r="I6" s="2031"/>
      <c r="J6" s="2032"/>
      <c r="L6" s="206"/>
      <c r="M6" s="206"/>
      <c r="N6" s="206"/>
      <c r="O6" s="206"/>
    </row>
    <row r="7" spans="1:19" ht="15.75">
      <c r="A7" s="2018"/>
      <c r="B7" s="1246" t="s">
        <v>382</v>
      </c>
      <c r="C7" s="233">
        <v>2023</v>
      </c>
      <c r="D7" s="233" t="s">
        <v>382</v>
      </c>
      <c r="E7" s="233">
        <v>2023</v>
      </c>
      <c r="F7" s="233" t="s">
        <v>382</v>
      </c>
      <c r="G7" s="233">
        <v>2023</v>
      </c>
      <c r="H7" s="233">
        <v>2023</v>
      </c>
      <c r="I7" s="233" t="s">
        <v>382</v>
      </c>
      <c r="J7" s="1243">
        <v>2023</v>
      </c>
      <c r="K7" s="234"/>
      <c r="L7" s="234"/>
      <c r="M7" s="234"/>
      <c r="N7" s="234"/>
      <c r="O7" s="234"/>
      <c r="P7" s="234"/>
      <c r="Q7" s="234"/>
      <c r="R7" s="234"/>
      <c r="S7" s="234"/>
    </row>
    <row r="8" spans="1:19" ht="16.5" thickBot="1">
      <c r="A8" s="2019"/>
      <c r="B8" s="1247" t="s">
        <v>383</v>
      </c>
      <c r="C8" s="1244" t="s">
        <v>384</v>
      </c>
      <c r="D8" s="1244" t="s">
        <v>383</v>
      </c>
      <c r="E8" s="1244" t="s">
        <v>384</v>
      </c>
      <c r="F8" s="1244" t="s">
        <v>383</v>
      </c>
      <c r="G8" s="1244" t="s">
        <v>384</v>
      </c>
      <c r="H8" s="1244" t="s">
        <v>385</v>
      </c>
      <c r="I8" s="1244" t="s">
        <v>383</v>
      </c>
      <c r="J8" s="1245" t="s">
        <v>384</v>
      </c>
      <c r="L8" s="206"/>
      <c r="M8" s="206"/>
      <c r="N8" s="206"/>
      <c r="O8" s="206"/>
    </row>
    <row r="9" spans="1:19" ht="15.75">
      <c r="A9" s="1262" t="s">
        <v>386</v>
      </c>
      <c r="B9" s="1260"/>
      <c r="C9" s="1249"/>
      <c r="D9" s="1249"/>
      <c r="E9" s="1249"/>
      <c r="F9" s="1249"/>
      <c r="G9" s="1249"/>
      <c r="H9" s="1249"/>
      <c r="I9" s="1250"/>
      <c r="J9" s="1251"/>
      <c r="L9" s="206"/>
      <c r="M9" s="206"/>
      <c r="N9" s="206"/>
      <c r="O9" s="206"/>
    </row>
    <row r="10" spans="1:19" ht="15.75">
      <c r="A10" s="1263" t="s">
        <v>365</v>
      </c>
      <c r="B10" s="1254">
        <v>4215</v>
      </c>
      <c r="C10" s="239" t="s">
        <v>269</v>
      </c>
      <c r="D10" s="238">
        <v>4211</v>
      </c>
      <c r="E10" s="239" t="s">
        <v>269</v>
      </c>
      <c r="F10" s="240">
        <v>10222</v>
      </c>
      <c r="G10" s="239" t="s">
        <v>269</v>
      </c>
      <c r="H10" s="238">
        <v>10222</v>
      </c>
      <c r="I10" s="241">
        <v>2855.3072625698323</v>
      </c>
      <c r="J10" s="1252" t="s">
        <v>269</v>
      </c>
      <c r="K10" s="243"/>
      <c r="L10" s="206"/>
      <c r="M10" s="206"/>
      <c r="N10" s="206"/>
      <c r="O10" s="206"/>
    </row>
    <row r="11" spans="1:19" ht="15.75">
      <c r="A11" s="1263" t="s">
        <v>387</v>
      </c>
      <c r="B11" s="1254">
        <v>12348</v>
      </c>
      <c r="C11" s="239" t="s">
        <v>269</v>
      </c>
      <c r="D11" s="238">
        <v>12249</v>
      </c>
      <c r="E11" s="239" t="s">
        <v>269</v>
      </c>
      <c r="F11" s="240">
        <v>35911</v>
      </c>
      <c r="G11" s="239" t="s">
        <v>269</v>
      </c>
      <c r="H11" s="238">
        <v>35911</v>
      </c>
      <c r="I11" s="241">
        <v>3449.3324368456442</v>
      </c>
      <c r="J11" s="1252" t="s">
        <v>269</v>
      </c>
      <c r="K11" s="243"/>
      <c r="L11" s="206"/>
      <c r="M11" s="206"/>
      <c r="N11" s="206"/>
      <c r="O11" s="206"/>
    </row>
    <row r="12" spans="1:19" ht="15.75">
      <c r="A12" s="1263" t="s">
        <v>388</v>
      </c>
      <c r="B12" s="1254">
        <v>13148</v>
      </c>
      <c r="C12" s="239" t="s">
        <v>269</v>
      </c>
      <c r="D12" s="238">
        <v>13071</v>
      </c>
      <c r="E12" s="239" t="s">
        <v>269</v>
      </c>
      <c r="F12" s="240">
        <v>32973</v>
      </c>
      <c r="G12" s="239" t="s">
        <v>269</v>
      </c>
      <c r="H12" s="238">
        <v>32973</v>
      </c>
      <c r="I12" s="241">
        <v>2734.5330900646873</v>
      </c>
      <c r="J12" s="1252" t="s">
        <v>269</v>
      </c>
      <c r="K12" s="243"/>
      <c r="L12" s="206"/>
      <c r="M12" s="206"/>
      <c r="N12" s="206"/>
      <c r="O12" s="206"/>
    </row>
    <row r="13" spans="1:19" ht="15.75">
      <c r="A13" s="1263" t="s">
        <v>389</v>
      </c>
      <c r="B13" s="1254">
        <v>12319</v>
      </c>
      <c r="C13" s="239" t="s">
        <v>269</v>
      </c>
      <c r="D13" s="238">
        <v>12010</v>
      </c>
      <c r="E13" s="239" t="s">
        <v>269</v>
      </c>
      <c r="F13" s="240">
        <v>23803</v>
      </c>
      <c r="G13" s="1253" t="s">
        <v>269</v>
      </c>
      <c r="H13" s="238">
        <v>23803</v>
      </c>
      <c r="I13" s="241">
        <v>2532.2340425531916</v>
      </c>
      <c r="J13" s="1252" t="s">
        <v>269</v>
      </c>
      <c r="K13" s="243"/>
      <c r="L13" s="206"/>
      <c r="M13" s="206"/>
      <c r="N13" s="206"/>
      <c r="O13" s="206"/>
    </row>
    <row r="14" spans="1:19" ht="15.75">
      <c r="A14" s="1263" t="s">
        <v>390</v>
      </c>
      <c r="B14" s="1254">
        <v>14567</v>
      </c>
      <c r="C14" s="239" t="s">
        <v>269</v>
      </c>
      <c r="D14" s="238">
        <v>14463</v>
      </c>
      <c r="E14" s="239" t="s">
        <v>269</v>
      </c>
      <c r="F14" s="240">
        <v>38884</v>
      </c>
      <c r="G14" s="1253" t="s">
        <v>269</v>
      </c>
      <c r="H14" s="238">
        <v>38884</v>
      </c>
      <c r="I14" s="241">
        <v>3405.5000875810128</v>
      </c>
      <c r="J14" s="1252" t="s">
        <v>269</v>
      </c>
      <c r="K14" s="243"/>
      <c r="L14" s="206"/>
      <c r="M14" s="206"/>
      <c r="N14" s="206"/>
      <c r="O14" s="206"/>
    </row>
    <row r="15" spans="1:19" ht="15.75">
      <c r="A15" s="1263" t="s">
        <v>391</v>
      </c>
      <c r="B15" s="1254">
        <v>7131</v>
      </c>
      <c r="C15" s="239" t="s">
        <v>269</v>
      </c>
      <c r="D15" s="238">
        <v>7127</v>
      </c>
      <c r="E15" s="239" t="s">
        <v>269</v>
      </c>
      <c r="F15" s="240">
        <v>23909</v>
      </c>
      <c r="G15" s="1253" t="s">
        <v>269</v>
      </c>
      <c r="H15" s="238">
        <v>23909</v>
      </c>
      <c r="I15" s="241">
        <v>3581.3361294188139</v>
      </c>
      <c r="J15" s="1252" t="s">
        <v>269</v>
      </c>
      <c r="K15" s="244"/>
      <c r="L15" s="206"/>
      <c r="M15" s="206"/>
      <c r="N15" s="206"/>
      <c r="O15" s="206"/>
    </row>
    <row r="16" spans="1:19" ht="15.75">
      <c r="A16" s="1263" t="s">
        <v>369</v>
      </c>
      <c r="B16" s="1254">
        <v>14641</v>
      </c>
      <c r="C16" s="239" t="s">
        <v>269</v>
      </c>
      <c r="D16" s="238">
        <v>14598</v>
      </c>
      <c r="E16" s="239" t="s">
        <v>269</v>
      </c>
      <c r="F16" s="240">
        <v>46666</v>
      </c>
      <c r="G16" s="1253" t="s">
        <v>269</v>
      </c>
      <c r="H16" s="238">
        <v>46666</v>
      </c>
      <c r="I16" s="241">
        <v>3760.6575872350713</v>
      </c>
      <c r="J16" s="1252" t="s">
        <v>269</v>
      </c>
      <c r="K16" s="243"/>
      <c r="L16" s="206"/>
      <c r="M16" s="206"/>
      <c r="N16" s="206"/>
      <c r="O16" s="206"/>
    </row>
    <row r="17" spans="1:15" ht="15.75">
      <c r="A17" s="1263" t="s">
        <v>392</v>
      </c>
      <c r="B17" s="1254">
        <v>13178</v>
      </c>
      <c r="C17" s="239" t="s">
        <v>269</v>
      </c>
      <c r="D17" s="238">
        <v>13172</v>
      </c>
      <c r="E17" s="239" t="s">
        <v>269</v>
      </c>
      <c r="F17" s="240">
        <v>37603</v>
      </c>
      <c r="G17" s="1253" t="s">
        <v>269</v>
      </c>
      <c r="H17" s="238">
        <v>37603</v>
      </c>
      <c r="I17" s="241">
        <v>3609.7724872804069</v>
      </c>
      <c r="J17" s="1252" t="s">
        <v>269</v>
      </c>
      <c r="K17" s="243"/>
      <c r="L17" s="206"/>
      <c r="M17" s="206"/>
      <c r="N17" s="206"/>
      <c r="O17" s="206"/>
    </row>
    <row r="18" spans="1:15" ht="15.75">
      <c r="A18" s="1263" t="s">
        <v>368</v>
      </c>
      <c r="B18" s="1254">
        <v>4960</v>
      </c>
      <c r="C18" s="239" t="s">
        <v>269</v>
      </c>
      <c r="D18" s="238">
        <v>4953</v>
      </c>
      <c r="E18" s="239" t="s">
        <v>269</v>
      </c>
      <c r="F18" s="238">
        <v>10898</v>
      </c>
      <c r="G18" s="1253" t="s">
        <v>269</v>
      </c>
      <c r="H18" s="238">
        <v>10898</v>
      </c>
      <c r="I18" s="241">
        <v>3904.6936581870295</v>
      </c>
      <c r="J18" s="1252" t="s">
        <v>269</v>
      </c>
      <c r="K18" s="243"/>
      <c r="L18" s="206"/>
      <c r="M18" s="206"/>
      <c r="N18" s="206"/>
      <c r="O18" s="206"/>
    </row>
    <row r="19" spans="1:15" ht="15.75">
      <c r="A19" s="1263" t="s">
        <v>393</v>
      </c>
      <c r="B19" s="1254">
        <v>25766</v>
      </c>
      <c r="C19" s="239" t="s">
        <v>269</v>
      </c>
      <c r="D19" s="238">
        <v>25751</v>
      </c>
      <c r="E19" s="239" t="s">
        <v>269</v>
      </c>
      <c r="F19" s="240">
        <v>80152</v>
      </c>
      <c r="G19" s="1253" t="s">
        <v>269</v>
      </c>
      <c r="H19" s="238">
        <v>80152</v>
      </c>
      <c r="I19" s="241">
        <v>3661.747909909087</v>
      </c>
      <c r="J19" s="1252" t="s">
        <v>269</v>
      </c>
      <c r="K19" s="243"/>
      <c r="L19" s="206"/>
      <c r="M19" s="206"/>
      <c r="N19" s="206"/>
      <c r="O19" s="206"/>
    </row>
    <row r="20" spans="1:15" ht="15.75">
      <c r="A20" s="1263"/>
      <c r="B20" s="1254"/>
      <c r="C20" s="238"/>
      <c r="D20" s="238"/>
      <c r="E20" s="238"/>
      <c r="F20" s="240"/>
      <c r="G20" s="1254"/>
      <c r="H20" s="238"/>
      <c r="I20" s="241"/>
      <c r="J20" s="1255"/>
      <c r="K20" s="243"/>
      <c r="L20" s="206"/>
      <c r="M20" s="206"/>
      <c r="N20" s="206"/>
      <c r="O20" s="206"/>
    </row>
    <row r="21" spans="1:15" ht="15.75">
      <c r="A21" s="1263" t="s">
        <v>394</v>
      </c>
      <c r="B21" s="1254"/>
      <c r="C21" s="238"/>
      <c r="D21" s="238"/>
      <c r="E21" s="238"/>
      <c r="F21" s="238"/>
      <c r="G21" s="238"/>
      <c r="H21" s="238"/>
      <c r="I21" s="241"/>
      <c r="J21" s="1255"/>
      <c r="K21" s="243"/>
      <c r="L21" s="206"/>
      <c r="M21" s="206"/>
      <c r="N21" s="206"/>
      <c r="O21" s="206"/>
    </row>
    <row r="22" spans="1:15" ht="15.75">
      <c r="A22" s="1263" t="s">
        <v>395</v>
      </c>
      <c r="B22" s="1254">
        <v>78253</v>
      </c>
      <c r="C22" s="239" t="s">
        <v>269</v>
      </c>
      <c r="D22" s="238">
        <v>77857</v>
      </c>
      <c r="E22" s="239" t="s">
        <v>269</v>
      </c>
      <c r="F22" s="238">
        <v>292723</v>
      </c>
      <c r="G22" s="239" t="s">
        <v>269</v>
      </c>
      <c r="H22" s="238">
        <v>292723</v>
      </c>
      <c r="I22" s="241">
        <v>3759.7518527556931</v>
      </c>
      <c r="J22" s="1252" t="s">
        <v>269</v>
      </c>
      <c r="K22" s="243"/>
      <c r="L22" s="206"/>
      <c r="M22" s="206"/>
      <c r="N22" s="206"/>
      <c r="O22" s="206"/>
    </row>
    <row r="23" spans="1:15" ht="15.75">
      <c r="A23" s="1263" t="s">
        <v>396</v>
      </c>
      <c r="B23" s="1254">
        <v>19369</v>
      </c>
      <c r="C23" s="239" t="s">
        <v>269</v>
      </c>
      <c r="D23" s="238">
        <v>19033</v>
      </c>
      <c r="E23" s="239" t="s">
        <v>269</v>
      </c>
      <c r="F23" s="238">
        <v>57756</v>
      </c>
      <c r="G23" s="239" t="s">
        <v>269</v>
      </c>
      <c r="H23" s="238">
        <v>57756</v>
      </c>
      <c r="I23" s="241">
        <v>3570.033378662381</v>
      </c>
      <c r="J23" s="1252" t="s">
        <v>269</v>
      </c>
      <c r="K23" s="243"/>
      <c r="L23" s="206"/>
      <c r="M23" s="206"/>
      <c r="N23" s="206"/>
      <c r="O23" s="206"/>
    </row>
    <row r="24" spans="1:15" ht="15.75">
      <c r="A24" s="1263" t="s">
        <v>397</v>
      </c>
      <c r="B24" s="1254">
        <v>20274</v>
      </c>
      <c r="C24" s="239" t="s">
        <v>269</v>
      </c>
      <c r="D24" s="238">
        <v>20263</v>
      </c>
      <c r="E24" s="239" t="s">
        <v>269</v>
      </c>
      <c r="F24" s="238">
        <v>76864</v>
      </c>
      <c r="G24" s="239" t="s">
        <v>269</v>
      </c>
      <c r="H24" s="238">
        <v>76864</v>
      </c>
      <c r="I24" s="241">
        <v>4217.9663063161934</v>
      </c>
      <c r="J24" s="1252" t="s">
        <v>269</v>
      </c>
      <c r="K24" s="243"/>
      <c r="L24" s="206"/>
      <c r="M24" s="206"/>
      <c r="N24" s="206"/>
      <c r="O24" s="206"/>
    </row>
    <row r="25" spans="1:15" ht="15.75">
      <c r="A25" s="1263" t="s">
        <v>398</v>
      </c>
      <c r="B25" s="1254">
        <v>35628</v>
      </c>
      <c r="C25" s="239" t="s">
        <v>269</v>
      </c>
      <c r="D25" s="238">
        <v>35573</v>
      </c>
      <c r="E25" s="239" t="s">
        <v>269</v>
      </c>
      <c r="F25" s="238">
        <v>139548</v>
      </c>
      <c r="G25" s="239" t="s">
        <v>269</v>
      </c>
      <c r="H25" s="238">
        <v>139548</v>
      </c>
      <c r="I25" s="241">
        <v>4002.9832764407215</v>
      </c>
      <c r="J25" s="1252" t="s">
        <v>269</v>
      </c>
      <c r="K25" s="243"/>
      <c r="L25" s="206"/>
      <c r="M25" s="206"/>
      <c r="N25" s="206"/>
      <c r="O25" s="206"/>
    </row>
    <row r="26" spans="1:15" ht="15.75">
      <c r="A26" s="1263" t="s">
        <v>399</v>
      </c>
      <c r="B26" s="1254">
        <v>11408</v>
      </c>
      <c r="C26" s="239" t="s">
        <v>269</v>
      </c>
      <c r="D26" s="238">
        <v>11261</v>
      </c>
      <c r="E26" s="239" t="s">
        <v>269</v>
      </c>
      <c r="F26" s="238">
        <v>28869</v>
      </c>
      <c r="G26" s="239" t="s">
        <v>269</v>
      </c>
      <c r="H26" s="238">
        <v>28869</v>
      </c>
      <c r="I26" s="241">
        <v>2888.9222455719</v>
      </c>
      <c r="J26" s="1252" t="s">
        <v>269</v>
      </c>
      <c r="K26" s="243"/>
      <c r="L26" s="206"/>
      <c r="M26" s="206"/>
      <c r="N26" s="206"/>
      <c r="O26" s="206"/>
    </row>
    <row r="27" spans="1:15" ht="15.75">
      <c r="A27" s="1263" t="s">
        <v>400</v>
      </c>
      <c r="B27" s="1254">
        <v>27883</v>
      </c>
      <c r="C27" s="239" t="s">
        <v>269</v>
      </c>
      <c r="D27" s="238">
        <v>27512</v>
      </c>
      <c r="E27" s="239" t="s">
        <v>269</v>
      </c>
      <c r="F27" s="238">
        <v>79545</v>
      </c>
      <c r="G27" s="239" t="s">
        <v>269</v>
      </c>
      <c r="H27" s="238">
        <v>79545</v>
      </c>
      <c r="I27" s="241">
        <v>3258.1715409191452</v>
      </c>
      <c r="J27" s="1252" t="s">
        <v>269</v>
      </c>
      <c r="K27" s="243"/>
      <c r="L27" s="206"/>
      <c r="M27" s="206"/>
      <c r="N27" s="206"/>
      <c r="O27" s="206"/>
    </row>
    <row r="28" spans="1:15" ht="15.75">
      <c r="A28" s="1263" t="s">
        <v>401</v>
      </c>
      <c r="B28" s="1254">
        <v>22117</v>
      </c>
      <c r="C28" s="239" t="s">
        <v>269</v>
      </c>
      <c r="D28" s="238">
        <v>22113</v>
      </c>
      <c r="E28" s="239" t="s">
        <v>269</v>
      </c>
      <c r="F28" s="238">
        <v>73839</v>
      </c>
      <c r="G28" s="239" t="s">
        <v>269</v>
      </c>
      <c r="H28" s="238">
        <v>73839</v>
      </c>
      <c r="I28" s="241">
        <v>3497.3239236489367</v>
      </c>
      <c r="J28" s="1252" t="s">
        <v>269</v>
      </c>
      <c r="K28" s="243"/>
      <c r="L28" s="206"/>
      <c r="M28" s="206"/>
      <c r="N28" s="206"/>
      <c r="O28" s="206"/>
    </row>
    <row r="29" spans="1:15" ht="15.75">
      <c r="A29" s="1263" t="s">
        <v>402</v>
      </c>
      <c r="B29" s="1254">
        <v>25652</v>
      </c>
      <c r="C29" s="239" t="s">
        <v>269</v>
      </c>
      <c r="D29" s="238">
        <v>25652</v>
      </c>
      <c r="E29" s="239" t="s">
        <v>269</v>
      </c>
      <c r="F29" s="238">
        <v>76274</v>
      </c>
      <c r="G29" s="239" t="s">
        <v>269</v>
      </c>
      <c r="H29" s="238">
        <v>76274</v>
      </c>
      <c r="I29" s="241">
        <v>3151.4275089864896</v>
      </c>
      <c r="J29" s="1252" t="s">
        <v>269</v>
      </c>
      <c r="K29" s="243"/>
      <c r="L29" s="206"/>
      <c r="M29" s="206"/>
      <c r="N29" s="206"/>
      <c r="O29" s="206"/>
    </row>
    <row r="30" spans="1:15" ht="15.75">
      <c r="A30" s="1263" t="s">
        <v>403</v>
      </c>
      <c r="B30" s="1254">
        <v>23503</v>
      </c>
      <c r="C30" s="239" t="s">
        <v>269</v>
      </c>
      <c r="D30" s="238">
        <v>23009</v>
      </c>
      <c r="E30" s="239" t="s">
        <v>269</v>
      </c>
      <c r="F30" s="238">
        <v>62101</v>
      </c>
      <c r="G30" s="239" t="s">
        <v>269</v>
      </c>
      <c r="H30" s="238">
        <v>62101</v>
      </c>
      <c r="I30" s="241">
        <v>2860.4790419161677</v>
      </c>
      <c r="J30" s="1252" t="s">
        <v>269</v>
      </c>
      <c r="K30" s="243"/>
      <c r="L30" s="206"/>
      <c r="M30" s="206"/>
      <c r="N30" s="206"/>
      <c r="O30" s="206"/>
    </row>
    <row r="31" spans="1:15" ht="15.75">
      <c r="A31" s="1263" t="s">
        <v>404</v>
      </c>
      <c r="B31" s="1254">
        <v>118818</v>
      </c>
      <c r="C31" s="239" t="s">
        <v>269</v>
      </c>
      <c r="D31" s="238">
        <v>117357</v>
      </c>
      <c r="E31" s="239" t="s">
        <v>269</v>
      </c>
      <c r="F31" s="238">
        <v>363239</v>
      </c>
      <c r="G31" s="239" t="s">
        <v>269</v>
      </c>
      <c r="H31" s="238">
        <v>363239</v>
      </c>
      <c r="I31" s="241">
        <v>3849.2163574130791</v>
      </c>
      <c r="J31" s="1252" t="s">
        <v>269</v>
      </c>
      <c r="K31" s="243"/>
      <c r="L31" s="206"/>
      <c r="M31" s="206"/>
      <c r="N31" s="206"/>
      <c r="O31" s="206"/>
    </row>
    <row r="32" spans="1:15" ht="15.75">
      <c r="A32" s="1263" t="s">
        <v>405</v>
      </c>
      <c r="B32" s="1254">
        <v>69487</v>
      </c>
      <c r="C32" s="239" t="s">
        <v>269</v>
      </c>
      <c r="D32" s="238">
        <v>69449</v>
      </c>
      <c r="E32" s="239" t="s">
        <v>269</v>
      </c>
      <c r="F32" s="238">
        <v>271313</v>
      </c>
      <c r="G32" s="239" t="s">
        <v>269</v>
      </c>
      <c r="H32" s="238">
        <v>271313</v>
      </c>
      <c r="I32" s="241">
        <v>4416.3329752254449</v>
      </c>
      <c r="J32" s="1252" t="s">
        <v>269</v>
      </c>
      <c r="K32" s="243"/>
      <c r="L32" s="206"/>
      <c r="M32" s="206"/>
      <c r="N32" s="206"/>
      <c r="O32" s="206"/>
    </row>
    <row r="33" spans="1:15" ht="15.75">
      <c r="A33" s="1263" t="s">
        <v>406</v>
      </c>
      <c r="B33" s="1254">
        <v>80553</v>
      </c>
      <c r="C33" s="239" t="s">
        <v>269</v>
      </c>
      <c r="D33" s="238">
        <v>79886</v>
      </c>
      <c r="E33" s="239" t="s">
        <v>269</v>
      </c>
      <c r="F33" s="238">
        <v>318517</v>
      </c>
      <c r="G33" s="239" t="s">
        <v>269</v>
      </c>
      <c r="H33" s="238">
        <v>318517</v>
      </c>
      <c r="I33" s="241">
        <v>4171.9648447221243</v>
      </c>
      <c r="J33" s="1252" t="s">
        <v>269</v>
      </c>
      <c r="K33" s="243"/>
      <c r="L33" s="206"/>
      <c r="M33" s="206"/>
      <c r="N33" s="206"/>
      <c r="O33" s="206"/>
    </row>
    <row r="34" spans="1:15" ht="15.75">
      <c r="A34" s="1263" t="s">
        <v>407</v>
      </c>
      <c r="B34" s="1254">
        <v>71433</v>
      </c>
      <c r="C34" s="239" t="s">
        <v>269</v>
      </c>
      <c r="D34" s="238">
        <v>71433</v>
      </c>
      <c r="E34" s="239" t="s">
        <v>269</v>
      </c>
      <c r="F34" s="238">
        <v>194671</v>
      </c>
      <c r="G34" s="239" t="s">
        <v>269</v>
      </c>
      <c r="H34" s="238">
        <v>194671</v>
      </c>
      <c r="I34" s="241">
        <v>3087.7123415864353</v>
      </c>
      <c r="J34" s="1252" t="s">
        <v>269</v>
      </c>
      <c r="K34" s="243"/>
      <c r="L34" s="206"/>
      <c r="M34" s="206"/>
      <c r="N34" s="206"/>
      <c r="O34" s="206"/>
    </row>
    <row r="35" spans="1:15" ht="15.75">
      <c r="A35" s="1263" t="s">
        <v>408</v>
      </c>
      <c r="B35" s="1254">
        <v>48603</v>
      </c>
      <c r="C35" s="239" t="s">
        <v>269</v>
      </c>
      <c r="D35" s="238">
        <v>48574</v>
      </c>
      <c r="E35" s="239" t="s">
        <v>269</v>
      </c>
      <c r="F35" s="238">
        <v>141623</v>
      </c>
      <c r="G35" s="239" t="s">
        <v>269</v>
      </c>
      <c r="H35" s="238">
        <v>141623</v>
      </c>
      <c r="I35" s="241">
        <v>3138.3902849798342</v>
      </c>
      <c r="J35" s="1252" t="s">
        <v>269</v>
      </c>
      <c r="K35" s="243"/>
      <c r="L35" s="206"/>
      <c r="M35" s="206"/>
      <c r="N35" s="206"/>
      <c r="O35" s="206"/>
    </row>
    <row r="36" spans="1:15" ht="15.75">
      <c r="A36" s="1263" t="s">
        <v>366</v>
      </c>
      <c r="B36" s="1254">
        <v>37347</v>
      </c>
      <c r="C36" s="239" t="s">
        <v>269</v>
      </c>
      <c r="D36" s="238">
        <v>37289</v>
      </c>
      <c r="E36" s="239" t="s">
        <v>269</v>
      </c>
      <c r="F36" s="238">
        <v>178137</v>
      </c>
      <c r="G36" s="239" t="s">
        <v>269</v>
      </c>
      <c r="H36" s="238">
        <v>178137</v>
      </c>
      <c r="I36" s="241">
        <v>5467.8473863531726</v>
      </c>
      <c r="J36" s="1252" t="s">
        <v>269</v>
      </c>
      <c r="K36" s="243"/>
      <c r="L36" s="206"/>
      <c r="M36" s="206"/>
      <c r="N36" s="206"/>
      <c r="O36" s="206"/>
    </row>
    <row r="37" spans="1:15" ht="15.75">
      <c r="A37" s="1263"/>
      <c r="B37" s="1254"/>
      <c r="C37" s="238"/>
      <c r="D37" s="238"/>
      <c r="E37" s="238"/>
      <c r="F37" s="238"/>
      <c r="G37" s="238"/>
      <c r="H37" s="238"/>
      <c r="I37" s="241"/>
      <c r="J37" s="1255"/>
      <c r="L37" s="206"/>
      <c r="M37" s="206"/>
      <c r="N37" s="206"/>
      <c r="O37" s="206"/>
    </row>
    <row r="38" spans="1:15" ht="16.5" thickBot="1">
      <c r="A38" s="1264" t="s">
        <v>136</v>
      </c>
      <c r="B38" s="1261">
        <v>812601</v>
      </c>
      <c r="C38" s="1257" t="s">
        <v>269</v>
      </c>
      <c r="D38" s="1256">
        <v>807866</v>
      </c>
      <c r="E38" s="1257" t="s">
        <v>269</v>
      </c>
      <c r="F38" s="1256">
        <v>2696040</v>
      </c>
      <c r="G38" s="1257" t="s">
        <v>269</v>
      </c>
      <c r="H38" s="1256">
        <v>2696040</v>
      </c>
      <c r="I38" s="1258">
        <v>3731.5380878365568</v>
      </c>
      <c r="J38" s="1259" t="s">
        <v>269</v>
      </c>
      <c r="L38" s="206"/>
      <c r="M38" s="206"/>
      <c r="N38" s="206"/>
      <c r="O38" s="206"/>
    </row>
    <row r="39" spans="1:15" ht="15.75">
      <c r="A39" s="1248" t="s">
        <v>409</v>
      </c>
      <c r="B39" s="1248"/>
      <c r="C39" s="1248"/>
      <c r="D39" s="1248"/>
      <c r="E39" s="1248"/>
      <c r="G39" s="248" t="s">
        <v>372</v>
      </c>
      <c r="H39" s="249" t="s">
        <v>285</v>
      </c>
      <c r="L39" s="206"/>
      <c r="M39" s="206"/>
      <c r="N39" s="206"/>
      <c r="O39" s="206"/>
    </row>
    <row r="40" spans="1:15">
      <c r="A40" s="250" t="s">
        <v>410</v>
      </c>
      <c r="B40" s="232"/>
      <c r="C40" s="232"/>
      <c r="D40" s="232"/>
      <c r="E40" s="232"/>
      <c r="F40" s="232"/>
      <c r="J40" s="232"/>
    </row>
    <row r="41" spans="1:15">
      <c r="A41" s="220" t="s">
        <v>411</v>
      </c>
      <c r="B41" s="232"/>
      <c r="C41" s="232"/>
      <c r="D41" s="232"/>
      <c r="E41" s="232"/>
      <c r="F41" s="232"/>
      <c r="G41" s="232"/>
      <c r="H41" s="251"/>
      <c r="J41" s="232"/>
    </row>
    <row r="42" spans="1:15">
      <c r="A42" s="232" t="s">
        <v>412</v>
      </c>
      <c r="B42" s="232"/>
      <c r="C42" s="232"/>
      <c r="D42" s="232"/>
      <c r="E42" s="232"/>
      <c r="F42" s="232"/>
      <c r="G42" s="232"/>
      <c r="H42" s="251"/>
      <c r="I42" s="243"/>
      <c r="J42" s="232"/>
    </row>
    <row r="43" spans="1:15">
      <c r="A43" s="252" t="s">
        <v>413</v>
      </c>
      <c r="B43" s="232"/>
      <c r="C43" s="232"/>
      <c r="D43" s="232"/>
      <c r="E43" s="232"/>
      <c r="F43" s="232"/>
      <c r="G43" s="232"/>
      <c r="H43" s="251"/>
      <c r="I43" s="243"/>
      <c r="J43" s="232"/>
    </row>
    <row r="44" spans="1:15">
      <c r="A44" s="232"/>
      <c r="B44" s="232"/>
      <c r="C44" s="232"/>
      <c r="D44" s="232"/>
      <c r="E44" s="232"/>
      <c r="F44" s="232"/>
      <c r="G44" s="232"/>
      <c r="H44" s="251"/>
      <c r="I44" s="243"/>
      <c r="J44" s="232"/>
    </row>
    <row r="45" spans="1:15">
      <c r="H45" s="243"/>
    </row>
    <row r="46" spans="1:15" ht="12.75" hidden="1" customHeight="1">
      <c r="A46" s="2005" t="s">
        <v>414</v>
      </c>
      <c r="B46" s="2008" t="s">
        <v>415</v>
      </c>
      <c r="C46" s="2009"/>
      <c r="D46" s="2008" t="s">
        <v>416</v>
      </c>
      <c r="E46" s="2009"/>
      <c r="F46" s="253" t="s">
        <v>417</v>
      </c>
      <c r="G46" s="247"/>
      <c r="H46" s="247"/>
      <c r="I46" s="2010" t="s">
        <v>418</v>
      </c>
      <c r="J46" s="2011"/>
    </row>
    <row r="47" spans="1:15" ht="12.75" hidden="1" customHeight="1">
      <c r="A47" s="2006"/>
      <c r="B47" s="2012" t="s">
        <v>419</v>
      </c>
      <c r="C47" s="2013"/>
      <c r="D47" s="2012" t="s">
        <v>419</v>
      </c>
      <c r="E47" s="2013"/>
      <c r="F47" s="254" t="s">
        <v>420</v>
      </c>
      <c r="G47" s="255"/>
      <c r="H47" s="255"/>
      <c r="I47" s="2014" t="s">
        <v>421</v>
      </c>
      <c r="J47" s="2015"/>
    </row>
    <row r="48" spans="1:15" hidden="1">
      <c r="A48" s="2006"/>
      <c r="B48" s="256" t="s">
        <v>422</v>
      </c>
      <c r="C48" s="256" t="s">
        <v>423</v>
      </c>
      <c r="D48" s="256" t="s">
        <v>422</v>
      </c>
      <c r="E48" s="256" t="s">
        <v>423</v>
      </c>
      <c r="F48" s="256" t="s">
        <v>422</v>
      </c>
      <c r="G48" s="256" t="s">
        <v>423</v>
      </c>
      <c r="H48" s="256" t="s">
        <v>424</v>
      </c>
      <c r="I48" s="256" t="s">
        <v>422</v>
      </c>
      <c r="J48" s="257" t="s">
        <v>423</v>
      </c>
    </row>
    <row r="49" spans="1:10" hidden="1">
      <c r="A49" s="2007"/>
      <c r="B49" s="258" t="s">
        <v>425</v>
      </c>
      <c r="C49" s="258">
        <v>2020</v>
      </c>
      <c r="D49" s="258" t="s">
        <v>425</v>
      </c>
      <c r="E49" s="258">
        <v>2020</v>
      </c>
      <c r="F49" s="258" t="s">
        <v>425</v>
      </c>
      <c r="G49" s="258">
        <v>2020</v>
      </c>
      <c r="H49" s="258">
        <v>2020</v>
      </c>
      <c r="I49" s="258" t="s">
        <v>425</v>
      </c>
      <c r="J49" s="259">
        <v>2020</v>
      </c>
    </row>
    <row r="50" spans="1:10" hidden="1">
      <c r="A50" s="235" t="s">
        <v>426</v>
      </c>
      <c r="B50" s="236"/>
      <c r="C50" s="260"/>
      <c r="D50" s="260"/>
      <c r="E50" s="260"/>
      <c r="F50" s="261"/>
      <c r="G50" s="262"/>
      <c r="H50" s="260"/>
      <c r="I50" s="263"/>
      <c r="J50" s="261"/>
    </row>
    <row r="51" spans="1:10" hidden="1">
      <c r="A51" s="237" t="s">
        <v>427</v>
      </c>
      <c r="B51" s="238">
        <v>2864</v>
      </c>
      <c r="C51" s="238">
        <v>3219</v>
      </c>
      <c r="D51" s="238">
        <v>2864</v>
      </c>
      <c r="E51" s="238">
        <v>3219</v>
      </c>
      <c r="F51" s="240">
        <v>8571</v>
      </c>
      <c r="G51" s="238">
        <v>8976</v>
      </c>
      <c r="H51" s="238">
        <f t="shared" ref="H51:H60" si="0">SUM(F51:G51)</f>
        <v>17547</v>
      </c>
      <c r="I51" s="264">
        <v>3521</v>
      </c>
      <c r="J51" s="240">
        <v>3281</v>
      </c>
    </row>
    <row r="52" spans="1:10" hidden="1">
      <c r="A52" s="237" t="s">
        <v>428</v>
      </c>
      <c r="B52" s="238">
        <v>9714</v>
      </c>
      <c r="C52" s="238">
        <v>10444</v>
      </c>
      <c r="D52" s="238">
        <v>9563</v>
      </c>
      <c r="E52" s="238">
        <v>10000</v>
      </c>
      <c r="F52" s="240">
        <v>34460</v>
      </c>
      <c r="G52" s="238">
        <v>29283</v>
      </c>
      <c r="H52" s="238">
        <f t="shared" si="0"/>
        <v>63743</v>
      </c>
      <c r="I52" s="264">
        <v>4240</v>
      </c>
      <c r="J52" s="240">
        <v>3445</v>
      </c>
    </row>
    <row r="53" spans="1:10" hidden="1">
      <c r="A53" s="237" t="s">
        <v>429</v>
      </c>
      <c r="B53" s="238">
        <v>9556</v>
      </c>
      <c r="C53" s="238">
        <v>11653</v>
      </c>
      <c r="D53" s="238">
        <v>9490</v>
      </c>
      <c r="E53" s="238">
        <v>11592</v>
      </c>
      <c r="F53" s="240">
        <v>31876</v>
      </c>
      <c r="G53" s="238">
        <v>36149</v>
      </c>
      <c r="H53" s="238">
        <f t="shared" si="0"/>
        <v>68025</v>
      </c>
      <c r="I53" s="264">
        <v>3641</v>
      </c>
      <c r="J53" s="240">
        <v>3380</v>
      </c>
    </row>
    <row r="54" spans="1:10" hidden="1">
      <c r="A54" s="237" t="s">
        <v>430</v>
      </c>
      <c r="B54" s="238">
        <v>7949</v>
      </c>
      <c r="C54" s="238">
        <v>11551</v>
      </c>
      <c r="D54" s="238">
        <v>7939</v>
      </c>
      <c r="E54" s="238">
        <v>10915</v>
      </c>
      <c r="F54" s="240">
        <v>24728</v>
      </c>
      <c r="G54" s="243">
        <v>24233</v>
      </c>
      <c r="H54" s="238">
        <f t="shared" si="0"/>
        <v>48961</v>
      </c>
      <c r="I54" s="264">
        <v>3980</v>
      </c>
      <c r="J54" s="240">
        <v>2837</v>
      </c>
    </row>
    <row r="55" spans="1:10" hidden="1">
      <c r="A55" s="237" t="s">
        <v>431</v>
      </c>
      <c r="B55" s="238">
        <v>11746</v>
      </c>
      <c r="C55" s="238">
        <v>13913</v>
      </c>
      <c r="D55" s="238">
        <v>11596</v>
      </c>
      <c r="E55" s="238">
        <v>13499</v>
      </c>
      <c r="F55" s="240">
        <v>35581</v>
      </c>
      <c r="G55" s="243">
        <v>38084</v>
      </c>
      <c r="H55" s="238">
        <f t="shared" si="0"/>
        <v>73665</v>
      </c>
      <c r="I55" s="264">
        <v>3886</v>
      </c>
      <c r="J55" s="240">
        <v>3573</v>
      </c>
    </row>
    <row r="56" spans="1:10" hidden="1">
      <c r="A56" s="237" t="s">
        <v>432</v>
      </c>
      <c r="B56" s="238">
        <v>5356</v>
      </c>
      <c r="C56" s="238">
        <v>6314</v>
      </c>
      <c r="D56" s="238">
        <v>5338</v>
      </c>
      <c r="E56" s="238">
        <v>6252</v>
      </c>
      <c r="F56" s="240">
        <v>22793</v>
      </c>
      <c r="G56" s="243">
        <v>21855</v>
      </c>
      <c r="H56" s="238">
        <f t="shared" si="0"/>
        <v>44648</v>
      </c>
      <c r="I56" s="264">
        <v>4558</v>
      </c>
      <c r="J56" s="240">
        <v>3731</v>
      </c>
    </row>
    <row r="57" spans="1:10" hidden="1">
      <c r="A57" s="237" t="s">
        <v>433</v>
      </c>
      <c r="B57" s="238">
        <v>10756</v>
      </c>
      <c r="C57" s="238">
        <v>11462</v>
      </c>
      <c r="D57" s="238">
        <v>10737</v>
      </c>
      <c r="E57" s="238">
        <v>11324</v>
      </c>
      <c r="F57" s="240">
        <v>46521</v>
      </c>
      <c r="G57" s="243">
        <v>42382</v>
      </c>
      <c r="H57" s="238">
        <f t="shared" si="0"/>
        <v>88903</v>
      </c>
      <c r="I57" s="264">
        <v>5097</v>
      </c>
      <c r="J57" s="265">
        <v>4403</v>
      </c>
    </row>
    <row r="58" spans="1:10" hidden="1">
      <c r="A58" s="237" t="s">
        <v>434</v>
      </c>
      <c r="B58" s="238">
        <v>11004</v>
      </c>
      <c r="C58" s="238">
        <v>8837</v>
      </c>
      <c r="D58" s="238">
        <v>10993</v>
      </c>
      <c r="E58" s="238">
        <v>8803</v>
      </c>
      <c r="F58" s="240">
        <v>38440</v>
      </c>
      <c r="G58" s="243">
        <v>28536</v>
      </c>
      <c r="H58" s="238">
        <f t="shared" si="0"/>
        <v>66976</v>
      </c>
      <c r="I58" s="264">
        <v>4422</v>
      </c>
      <c r="J58" s="265">
        <v>4099</v>
      </c>
    </row>
    <row r="59" spans="1:10" hidden="1">
      <c r="A59" s="237" t="s">
        <v>435</v>
      </c>
      <c r="B59" s="238">
        <v>1735</v>
      </c>
      <c r="C59" s="238">
        <v>4406</v>
      </c>
      <c r="D59" s="238">
        <v>1735</v>
      </c>
      <c r="E59" s="238">
        <v>4406</v>
      </c>
      <c r="F59" s="240">
        <v>3525</v>
      </c>
      <c r="G59" s="243">
        <v>11201</v>
      </c>
      <c r="H59" s="238">
        <f t="shared" si="0"/>
        <v>14726</v>
      </c>
      <c r="I59" s="264">
        <v>3608</v>
      </c>
      <c r="J59" s="265">
        <v>4512</v>
      </c>
    </row>
    <row r="60" spans="1:10" hidden="1">
      <c r="A60" s="237" t="s">
        <v>436</v>
      </c>
      <c r="B60" s="238">
        <v>25641</v>
      </c>
      <c r="C60" s="238">
        <v>11663</v>
      </c>
      <c r="D60" s="238">
        <v>25641</v>
      </c>
      <c r="E60" s="238">
        <v>11639</v>
      </c>
      <c r="F60" s="240">
        <v>96017</v>
      </c>
      <c r="G60" s="243">
        <v>49200</v>
      </c>
      <c r="H60" s="238">
        <f t="shared" si="0"/>
        <v>145217</v>
      </c>
      <c r="I60" s="264">
        <v>4405</v>
      </c>
      <c r="J60" s="265">
        <v>4973</v>
      </c>
    </row>
    <row r="61" spans="1:10" hidden="1">
      <c r="A61" s="237"/>
      <c r="B61" s="238"/>
      <c r="C61" s="238"/>
      <c r="D61" s="238"/>
      <c r="E61" s="238"/>
      <c r="F61" s="240"/>
      <c r="G61" s="243"/>
      <c r="H61" s="238"/>
      <c r="I61" s="264"/>
      <c r="J61" s="240"/>
    </row>
    <row r="62" spans="1:10" hidden="1">
      <c r="A62" s="237" t="s">
        <v>437</v>
      </c>
      <c r="B62" s="238"/>
      <c r="C62" s="238"/>
      <c r="D62" s="238"/>
      <c r="E62" s="238"/>
      <c r="F62" s="238"/>
      <c r="G62" s="238"/>
      <c r="H62" s="238"/>
      <c r="I62" s="264"/>
      <c r="J62" s="240"/>
    </row>
    <row r="63" spans="1:10" hidden="1">
      <c r="A63" s="237" t="s">
        <v>438</v>
      </c>
      <c r="B63" s="238">
        <v>82478</v>
      </c>
      <c r="C63" s="238">
        <v>58127</v>
      </c>
      <c r="D63" s="238">
        <v>82011</v>
      </c>
      <c r="E63" s="238">
        <v>56531</v>
      </c>
      <c r="F63" s="238">
        <v>388043</v>
      </c>
      <c r="G63" s="238">
        <v>248546</v>
      </c>
      <c r="H63" s="238">
        <f t="shared" ref="H63:H77" si="1">SUM(F63:G63)</f>
        <v>636589</v>
      </c>
      <c r="I63" s="264">
        <v>4732</v>
      </c>
      <c r="J63" s="240">
        <v>4397</v>
      </c>
    </row>
    <row r="64" spans="1:10" hidden="1">
      <c r="A64" s="237" t="s">
        <v>439</v>
      </c>
      <c r="B64" s="238">
        <v>20564</v>
      </c>
      <c r="C64" s="238">
        <v>15182</v>
      </c>
      <c r="D64" s="238">
        <v>19588</v>
      </c>
      <c r="E64" s="238">
        <v>14263</v>
      </c>
      <c r="F64" s="238">
        <v>77449</v>
      </c>
      <c r="G64" s="238">
        <v>52656</v>
      </c>
      <c r="H64" s="238">
        <f t="shared" si="1"/>
        <v>130105</v>
      </c>
      <c r="I64" s="264">
        <v>4652</v>
      </c>
      <c r="J64" s="240">
        <v>4343</v>
      </c>
    </row>
    <row r="65" spans="1:10" hidden="1">
      <c r="A65" s="237" t="s">
        <v>440</v>
      </c>
      <c r="B65" s="238">
        <v>18458</v>
      </c>
      <c r="C65" s="238">
        <v>8221</v>
      </c>
      <c r="D65" s="238">
        <v>18386</v>
      </c>
      <c r="E65" s="238">
        <v>8209</v>
      </c>
      <c r="F65" s="238">
        <v>87897</v>
      </c>
      <c r="G65" s="238">
        <v>37161</v>
      </c>
      <c r="H65" s="238">
        <f t="shared" si="1"/>
        <v>125058</v>
      </c>
      <c r="I65" s="264">
        <v>5316</v>
      </c>
      <c r="J65" s="240">
        <v>5034</v>
      </c>
    </row>
    <row r="66" spans="1:10" hidden="1">
      <c r="A66" s="237" t="s">
        <v>441</v>
      </c>
      <c r="B66" s="238">
        <v>34356</v>
      </c>
      <c r="C66" s="238">
        <v>14400</v>
      </c>
      <c r="D66" s="238">
        <v>33653</v>
      </c>
      <c r="E66" s="238">
        <v>14185</v>
      </c>
      <c r="F66" s="238">
        <v>158159</v>
      </c>
      <c r="G66" s="238">
        <v>68422</v>
      </c>
      <c r="H66" s="238">
        <f t="shared" si="1"/>
        <v>226581</v>
      </c>
      <c r="I66" s="264">
        <v>4796</v>
      </c>
      <c r="J66" s="240">
        <v>4922</v>
      </c>
    </row>
    <row r="67" spans="1:10" hidden="1">
      <c r="A67" s="237" t="s">
        <v>442</v>
      </c>
      <c r="B67" s="238">
        <v>10445</v>
      </c>
      <c r="C67" s="266" t="s">
        <v>276</v>
      </c>
      <c r="D67" s="238">
        <v>10291</v>
      </c>
      <c r="E67" s="266" t="s">
        <v>276</v>
      </c>
      <c r="F67" s="238">
        <v>33135</v>
      </c>
      <c r="G67" s="266" t="s">
        <v>276</v>
      </c>
      <c r="H67" s="238">
        <f t="shared" si="1"/>
        <v>33135</v>
      </c>
      <c r="I67" s="264">
        <v>3628</v>
      </c>
      <c r="J67" s="267" t="s">
        <v>276</v>
      </c>
    </row>
    <row r="68" spans="1:10" hidden="1">
      <c r="A68" s="237" t="s">
        <v>443</v>
      </c>
      <c r="B68" s="238">
        <v>27165</v>
      </c>
      <c r="C68" s="238">
        <v>10034</v>
      </c>
      <c r="D68" s="238">
        <v>27165</v>
      </c>
      <c r="E68" s="239">
        <v>10034</v>
      </c>
      <c r="F68" s="238">
        <v>100224</v>
      </c>
      <c r="G68" s="239">
        <v>46742</v>
      </c>
      <c r="H68" s="238">
        <f t="shared" si="1"/>
        <v>146966</v>
      </c>
      <c r="I68" s="264">
        <v>4158</v>
      </c>
      <c r="J68" s="240">
        <v>5250</v>
      </c>
    </row>
    <row r="69" spans="1:10" hidden="1">
      <c r="A69" s="237" t="s">
        <v>444</v>
      </c>
      <c r="B69" s="238">
        <v>19367</v>
      </c>
      <c r="C69" s="238">
        <v>1610</v>
      </c>
      <c r="D69" s="238">
        <v>19367</v>
      </c>
      <c r="E69" s="238">
        <v>1610</v>
      </c>
      <c r="F69" s="238">
        <v>89263</v>
      </c>
      <c r="G69" s="238">
        <v>8259</v>
      </c>
      <c r="H69" s="238">
        <f t="shared" si="1"/>
        <v>97522</v>
      </c>
      <c r="I69" s="264">
        <v>4827</v>
      </c>
      <c r="J69" s="240">
        <v>5372</v>
      </c>
    </row>
    <row r="70" spans="1:10" hidden="1">
      <c r="A70" s="237" t="s">
        <v>445</v>
      </c>
      <c r="B70" s="238">
        <v>18259</v>
      </c>
      <c r="C70" s="238">
        <v>5461</v>
      </c>
      <c r="D70" s="238">
        <v>18259</v>
      </c>
      <c r="E70" s="238">
        <v>5461</v>
      </c>
      <c r="F70" s="238">
        <v>80008</v>
      </c>
      <c r="G70" s="239">
        <v>26514</v>
      </c>
      <c r="H70" s="238">
        <f t="shared" si="1"/>
        <v>106522</v>
      </c>
      <c r="I70" s="264">
        <v>4644</v>
      </c>
      <c r="J70" s="240">
        <v>5147</v>
      </c>
    </row>
    <row r="71" spans="1:10" hidden="1">
      <c r="A71" s="237" t="s">
        <v>446</v>
      </c>
      <c r="B71" s="238">
        <v>19241</v>
      </c>
      <c r="C71" s="238">
        <v>1473</v>
      </c>
      <c r="D71" s="238">
        <v>19117</v>
      </c>
      <c r="E71" s="238">
        <v>1472</v>
      </c>
      <c r="F71" s="238">
        <v>89294</v>
      </c>
      <c r="G71" s="238">
        <v>7663</v>
      </c>
      <c r="H71" s="238">
        <f t="shared" si="1"/>
        <v>96957</v>
      </c>
      <c r="I71" s="264">
        <v>4951</v>
      </c>
      <c r="J71" s="240">
        <v>5520</v>
      </c>
    </row>
    <row r="72" spans="1:10" hidden="1">
      <c r="A72" s="237" t="s">
        <v>447</v>
      </c>
      <c r="B72" s="238">
        <v>118902</v>
      </c>
      <c r="C72" s="238">
        <v>39334</v>
      </c>
      <c r="D72" s="238">
        <v>118328</v>
      </c>
      <c r="E72" s="238">
        <v>39258</v>
      </c>
      <c r="F72" s="238">
        <v>530356</v>
      </c>
      <c r="G72" s="238">
        <v>155805</v>
      </c>
      <c r="H72" s="238">
        <f t="shared" si="1"/>
        <v>686161</v>
      </c>
      <c r="I72" s="264">
        <v>5574</v>
      </c>
      <c r="J72" s="240">
        <v>4936</v>
      </c>
    </row>
    <row r="73" spans="1:10" hidden="1">
      <c r="A73" s="237" t="s">
        <v>448</v>
      </c>
      <c r="B73" s="238">
        <v>67016</v>
      </c>
      <c r="C73" s="238">
        <v>62373</v>
      </c>
      <c r="D73" s="238">
        <v>66594</v>
      </c>
      <c r="E73" s="238">
        <v>62147</v>
      </c>
      <c r="F73" s="238">
        <v>318352</v>
      </c>
      <c r="G73" s="238">
        <v>288314</v>
      </c>
      <c r="H73" s="238">
        <f t="shared" si="1"/>
        <v>606666</v>
      </c>
      <c r="I73" s="264">
        <v>5404</v>
      </c>
      <c r="J73" s="240">
        <v>5244</v>
      </c>
    </row>
    <row r="74" spans="1:10" hidden="1">
      <c r="A74" s="237" t="s">
        <v>449</v>
      </c>
      <c r="B74" s="238">
        <v>79417</v>
      </c>
      <c r="C74" s="238">
        <v>61295</v>
      </c>
      <c r="D74" s="238">
        <v>76794</v>
      </c>
      <c r="E74" s="238">
        <v>60708</v>
      </c>
      <c r="F74" s="238">
        <v>349626</v>
      </c>
      <c r="G74" s="238">
        <v>290263</v>
      </c>
      <c r="H74" s="238">
        <f t="shared" si="1"/>
        <v>639889</v>
      </c>
      <c r="I74" s="264">
        <v>4764</v>
      </c>
      <c r="J74" s="240">
        <v>5003</v>
      </c>
    </row>
    <row r="75" spans="1:10" hidden="1">
      <c r="A75" s="237" t="s">
        <v>450</v>
      </c>
      <c r="B75" s="238">
        <v>66996</v>
      </c>
      <c r="C75" s="238">
        <v>28955</v>
      </c>
      <c r="D75" s="238">
        <v>61244</v>
      </c>
      <c r="E75" s="238">
        <v>28943</v>
      </c>
      <c r="F75" s="238">
        <v>204489</v>
      </c>
      <c r="G75" s="238">
        <v>117059</v>
      </c>
      <c r="H75" s="238">
        <f t="shared" si="1"/>
        <v>321548</v>
      </c>
      <c r="I75" s="264">
        <v>3783</v>
      </c>
      <c r="J75" s="240">
        <v>4582</v>
      </c>
    </row>
    <row r="76" spans="1:10" hidden="1">
      <c r="A76" s="237" t="s">
        <v>451</v>
      </c>
      <c r="B76" s="238">
        <v>38285</v>
      </c>
      <c r="C76" s="238">
        <v>22112</v>
      </c>
      <c r="D76" s="238">
        <v>38285</v>
      </c>
      <c r="E76" s="238">
        <v>22112</v>
      </c>
      <c r="F76" s="238">
        <v>155592</v>
      </c>
      <c r="G76" s="238">
        <v>108222</v>
      </c>
      <c r="H76" s="238">
        <f t="shared" si="1"/>
        <v>263814</v>
      </c>
      <c r="I76" s="264">
        <v>4764</v>
      </c>
      <c r="J76" s="240">
        <v>5268</v>
      </c>
    </row>
    <row r="77" spans="1:10" hidden="1">
      <c r="A77" s="237" t="s">
        <v>452</v>
      </c>
      <c r="B77" s="238">
        <v>34978</v>
      </c>
      <c r="C77" s="238">
        <v>34167</v>
      </c>
      <c r="D77" s="238">
        <v>34933</v>
      </c>
      <c r="E77" s="238">
        <v>34161</v>
      </c>
      <c r="F77" s="238">
        <v>192353</v>
      </c>
      <c r="G77" s="238">
        <v>178647</v>
      </c>
      <c r="H77" s="238">
        <f t="shared" si="1"/>
        <v>371000</v>
      </c>
      <c r="I77" s="264">
        <v>6302</v>
      </c>
      <c r="J77" s="240">
        <v>5986</v>
      </c>
    </row>
    <row r="78" spans="1:10" hidden="1">
      <c r="A78" s="237"/>
      <c r="B78" s="238"/>
      <c r="C78" s="238"/>
      <c r="D78" s="238"/>
      <c r="E78" s="238"/>
      <c r="F78" s="238"/>
      <c r="G78" s="238"/>
      <c r="H78" s="238"/>
      <c r="I78" s="264"/>
      <c r="J78" s="240"/>
    </row>
    <row r="79" spans="1:10" hidden="1">
      <c r="A79" s="245" t="s">
        <v>453</v>
      </c>
      <c r="B79" s="246">
        <f t="shared" ref="B79:H79" si="2">SUM(B51:B77)</f>
        <v>752248</v>
      </c>
      <c r="C79" s="246">
        <f t="shared" si="2"/>
        <v>456206</v>
      </c>
      <c r="D79" s="246">
        <f t="shared" si="2"/>
        <v>739911</v>
      </c>
      <c r="E79" s="246">
        <f t="shared" si="2"/>
        <v>450743</v>
      </c>
      <c r="F79" s="246">
        <f t="shared" si="2"/>
        <v>3196752</v>
      </c>
      <c r="G79" s="246">
        <f t="shared" si="2"/>
        <v>1924172</v>
      </c>
      <c r="H79" s="246">
        <f t="shared" si="2"/>
        <v>5120924</v>
      </c>
      <c r="I79" s="246">
        <v>4531</v>
      </c>
      <c r="J79" s="268">
        <v>4552</v>
      </c>
    </row>
    <row r="89" spans="7:14">
      <c r="G89" s="269"/>
      <c r="H89" s="270"/>
    </row>
    <row r="90" spans="7:14">
      <c r="G90" s="269"/>
      <c r="H90" s="270"/>
    </row>
    <row r="91" spans="7:14">
      <c r="G91" s="269"/>
      <c r="H91" s="271"/>
      <c r="I91" s="271"/>
      <c r="J91" s="243"/>
      <c r="L91" s="243"/>
      <c r="N91" s="243"/>
    </row>
    <row r="92" spans="7:14">
      <c r="G92" s="269"/>
      <c r="H92" s="270"/>
    </row>
    <row r="93" spans="7:14">
      <c r="G93" s="269"/>
      <c r="H93" s="270"/>
      <c r="K93" s="243"/>
    </row>
    <row r="94" spans="7:14">
      <c r="G94" s="269"/>
      <c r="H94" s="270"/>
    </row>
    <row r="95" spans="7:14">
      <c r="G95" s="269"/>
      <c r="H95" s="270"/>
    </row>
    <row r="96" spans="7:14">
      <c r="G96" s="269"/>
      <c r="H96" s="270"/>
    </row>
    <row r="97" spans="7:8">
      <c r="G97" s="269"/>
      <c r="H97" s="270"/>
    </row>
    <row r="98" spans="7:8">
      <c r="G98" s="269"/>
      <c r="H98" s="270"/>
    </row>
    <row r="99" spans="7:8">
      <c r="G99" s="232"/>
    </row>
    <row r="100" spans="7:8">
      <c r="G100" s="232"/>
    </row>
    <row r="101" spans="7:8">
      <c r="G101" s="232"/>
    </row>
    <row r="103" spans="7:8">
      <c r="G103" s="232"/>
    </row>
    <row r="104" spans="7:8">
      <c r="G104" s="232"/>
    </row>
    <row r="105" spans="7:8">
      <c r="G105" s="232"/>
    </row>
    <row r="106" spans="7:8">
      <c r="G106" s="232"/>
    </row>
    <row r="107" spans="7:8">
      <c r="G107" s="232"/>
    </row>
    <row r="108" spans="7:8">
      <c r="G108" s="232"/>
    </row>
    <row r="109" spans="7:8">
      <c r="G109" s="232"/>
    </row>
    <row r="110" spans="7:8">
      <c r="G110" s="232"/>
    </row>
    <row r="111" spans="7:8">
      <c r="G111" s="232"/>
    </row>
    <row r="112" spans="7:8">
      <c r="G112" s="232"/>
    </row>
    <row r="113" spans="7:7">
      <c r="G113" s="232"/>
    </row>
    <row r="114" spans="7:7">
      <c r="G114" s="232"/>
    </row>
    <row r="115" spans="7:7">
      <c r="G115" s="232"/>
    </row>
    <row r="116" spans="7:7">
      <c r="G116" s="232"/>
    </row>
    <row r="117" spans="7:7">
      <c r="G117" s="232"/>
    </row>
    <row r="118" spans="7:7">
      <c r="G118" s="232"/>
    </row>
    <row r="119" spans="7:7">
      <c r="G119" s="232"/>
    </row>
    <row r="120" spans="7:7">
      <c r="G120" s="232"/>
    </row>
    <row r="121" spans="7:7">
      <c r="G121" s="232"/>
    </row>
    <row r="122" spans="7:7">
      <c r="G122" s="232"/>
    </row>
    <row r="123" spans="7:7">
      <c r="G123" s="232"/>
    </row>
    <row r="124" spans="7:7">
      <c r="G124" s="232"/>
    </row>
    <row r="125" spans="7:7">
      <c r="G125" s="232"/>
    </row>
    <row r="126" spans="7:7">
      <c r="G126" s="232"/>
    </row>
    <row r="127" spans="7:7">
      <c r="G127" s="232"/>
    </row>
    <row r="128" spans="7:7">
      <c r="G128" s="232"/>
    </row>
    <row r="129" spans="1:7">
      <c r="A129" s="232"/>
      <c r="B129" s="232"/>
      <c r="C129" s="232"/>
      <c r="D129" s="232"/>
      <c r="E129" s="232"/>
      <c r="F129" s="232"/>
      <c r="G129" s="232"/>
    </row>
    <row r="130" spans="1:7">
      <c r="A130" s="232"/>
      <c r="B130" s="232"/>
      <c r="C130" s="232"/>
      <c r="D130" s="232"/>
      <c r="E130" s="232"/>
      <c r="F130" s="232"/>
      <c r="G130" s="232"/>
    </row>
    <row r="131" spans="1:7">
      <c r="A131" s="232"/>
      <c r="B131" s="232"/>
      <c r="C131" s="232"/>
      <c r="D131" s="232"/>
      <c r="E131" s="232"/>
      <c r="F131" s="232"/>
      <c r="G131" s="232"/>
    </row>
    <row r="132" spans="1:7">
      <c r="A132" s="232"/>
      <c r="B132" s="232"/>
      <c r="C132" s="232"/>
      <c r="D132" s="232"/>
      <c r="E132" s="232"/>
      <c r="F132" s="232"/>
      <c r="G132" s="232"/>
    </row>
    <row r="133" spans="1:7">
      <c r="A133" s="232"/>
      <c r="B133" s="232"/>
      <c r="C133" s="232"/>
      <c r="D133" s="232"/>
      <c r="E133" s="232"/>
      <c r="F133" s="232"/>
      <c r="G133" s="232"/>
    </row>
    <row r="134" spans="1:7">
      <c r="A134" s="232"/>
      <c r="B134" s="232"/>
      <c r="C134" s="232"/>
      <c r="D134" s="232"/>
      <c r="E134" s="232"/>
      <c r="F134" s="232"/>
      <c r="G134" s="232"/>
    </row>
    <row r="135" spans="1:7">
      <c r="A135" s="232"/>
      <c r="B135" s="232"/>
      <c r="C135" s="232"/>
      <c r="D135" s="232"/>
      <c r="E135" s="232"/>
      <c r="F135" s="232"/>
      <c r="G135" s="232"/>
    </row>
    <row r="136" spans="1:7">
      <c r="A136" s="232"/>
      <c r="B136" s="232"/>
      <c r="C136" s="232"/>
      <c r="D136" s="232"/>
      <c r="E136" s="232"/>
      <c r="F136" s="232"/>
      <c r="G136" s="232"/>
    </row>
    <row r="137" spans="1:7">
      <c r="A137" s="232"/>
      <c r="B137" s="232"/>
      <c r="C137" s="232"/>
      <c r="D137" s="232"/>
      <c r="E137" s="232"/>
      <c r="F137" s="232"/>
      <c r="G137" s="232"/>
    </row>
    <row r="138" spans="1:7">
      <c r="A138" s="232"/>
      <c r="B138" s="232"/>
      <c r="C138" s="232"/>
      <c r="D138" s="232"/>
      <c r="E138" s="232"/>
      <c r="F138" s="232"/>
      <c r="G138" s="232"/>
    </row>
    <row r="139" spans="1:7">
      <c r="A139" s="232"/>
      <c r="B139" s="232"/>
      <c r="C139" s="232"/>
      <c r="D139" s="232"/>
      <c r="E139" s="232"/>
      <c r="F139" s="232"/>
      <c r="G139" s="232"/>
    </row>
    <row r="140" spans="1:7">
      <c r="A140" s="232"/>
      <c r="B140" s="232"/>
      <c r="C140" s="232"/>
      <c r="D140" s="232"/>
      <c r="E140" s="232"/>
      <c r="F140" s="232"/>
      <c r="G140" s="232"/>
    </row>
    <row r="141" spans="1:7">
      <c r="A141" s="232"/>
      <c r="B141" s="232"/>
      <c r="C141" s="232"/>
      <c r="D141" s="232"/>
      <c r="E141" s="232"/>
      <c r="F141" s="232"/>
      <c r="G141" s="232"/>
    </row>
    <row r="142" spans="1:7">
      <c r="A142" s="232"/>
      <c r="B142" s="232"/>
      <c r="C142" s="232"/>
      <c r="D142" s="232"/>
      <c r="E142" s="232"/>
      <c r="F142" s="232"/>
      <c r="G142" s="232"/>
    </row>
    <row r="143" spans="1:7">
      <c r="A143" s="232"/>
      <c r="B143" s="232"/>
      <c r="C143" s="232"/>
      <c r="D143" s="232"/>
      <c r="E143" s="232"/>
      <c r="F143" s="232"/>
      <c r="G143" s="232"/>
    </row>
    <row r="144" spans="1:7">
      <c r="A144" s="232"/>
      <c r="B144" s="232"/>
      <c r="C144" s="232"/>
      <c r="D144" s="232"/>
      <c r="E144" s="232"/>
      <c r="F144" s="232"/>
      <c r="G144" s="232"/>
    </row>
    <row r="145" spans="1:7">
      <c r="A145" s="232"/>
      <c r="B145" s="232"/>
      <c r="C145" s="232"/>
      <c r="D145" s="232"/>
      <c r="E145" s="232"/>
      <c r="F145" s="232"/>
      <c r="G145" s="232"/>
    </row>
    <row r="146" spans="1:7">
      <c r="A146" s="232"/>
      <c r="B146" s="232"/>
      <c r="C146" s="232"/>
      <c r="D146" s="232"/>
      <c r="E146" s="232"/>
      <c r="F146" s="232"/>
      <c r="G146" s="232"/>
    </row>
    <row r="147" spans="1:7">
      <c r="A147" s="232"/>
      <c r="B147" s="232"/>
      <c r="C147" s="232"/>
      <c r="D147" s="232"/>
      <c r="E147" s="232"/>
      <c r="F147" s="232"/>
      <c r="G147" s="232"/>
    </row>
    <row r="148" spans="1:7">
      <c r="A148" s="232"/>
      <c r="B148" s="232"/>
      <c r="C148" s="232"/>
      <c r="D148" s="232"/>
      <c r="E148" s="232"/>
      <c r="F148" s="232"/>
      <c r="G148" s="232"/>
    </row>
    <row r="149" spans="1:7">
      <c r="A149" s="232"/>
      <c r="B149" s="232"/>
      <c r="C149" s="232"/>
      <c r="D149" s="232"/>
      <c r="E149" s="232"/>
      <c r="F149" s="232"/>
      <c r="G149" s="232"/>
    </row>
    <row r="150" spans="1:7">
      <c r="A150" s="232"/>
      <c r="B150" s="232"/>
      <c r="C150" s="232"/>
      <c r="D150" s="232"/>
      <c r="E150" s="232"/>
      <c r="F150" s="232"/>
      <c r="G150" s="232"/>
    </row>
    <row r="151" spans="1:7">
      <c r="A151" s="232"/>
      <c r="B151" s="232"/>
      <c r="C151" s="232"/>
      <c r="D151" s="232"/>
      <c r="E151" s="232"/>
      <c r="F151" s="232"/>
      <c r="G151" s="232"/>
    </row>
    <row r="152" spans="1:7">
      <c r="A152" s="232"/>
      <c r="B152" s="232"/>
      <c r="C152" s="232"/>
      <c r="D152" s="232"/>
      <c r="E152" s="232"/>
      <c r="F152" s="232"/>
      <c r="G152" s="232"/>
    </row>
    <row r="153" spans="1:7">
      <c r="A153" s="232"/>
      <c r="B153" s="232"/>
      <c r="C153" s="232"/>
      <c r="D153" s="232"/>
      <c r="E153" s="232"/>
      <c r="F153" s="232"/>
      <c r="G153" s="232"/>
    </row>
    <row r="154" spans="1:7">
      <c r="A154" s="232"/>
      <c r="B154" s="232"/>
      <c r="C154" s="232"/>
      <c r="D154" s="232"/>
      <c r="E154" s="232"/>
      <c r="F154" s="232"/>
      <c r="G154" s="232"/>
    </row>
    <row r="155" spans="1:7">
      <c r="A155" s="232"/>
      <c r="B155" s="232"/>
      <c r="C155" s="232"/>
      <c r="D155" s="232"/>
      <c r="E155" s="232"/>
      <c r="F155" s="232"/>
      <c r="G155" s="232"/>
    </row>
    <row r="156" spans="1:7">
      <c r="A156" s="232"/>
      <c r="B156" s="232"/>
      <c r="C156" s="232"/>
      <c r="D156" s="232"/>
      <c r="E156" s="232"/>
      <c r="F156" s="232"/>
      <c r="G156" s="232"/>
    </row>
    <row r="157" spans="1:7">
      <c r="A157" s="232"/>
      <c r="B157" s="232"/>
      <c r="C157" s="232"/>
      <c r="D157" s="232"/>
      <c r="E157" s="232"/>
      <c r="F157" s="232"/>
      <c r="G157" s="232"/>
    </row>
    <row r="158" spans="1:7">
      <c r="A158" s="232"/>
      <c r="B158" s="232"/>
      <c r="C158" s="232"/>
      <c r="D158" s="232"/>
      <c r="E158" s="232"/>
      <c r="F158" s="232"/>
      <c r="G158" s="232"/>
    </row>
    <row r="159" spans="1:7">
      <c r="A159" s="232"/>
      <c r="B159" s="232"/>
      <c r="C159" s="232"/>
      <c r="D159" s="232"/>
      <c r="E159" s="232"/>
      <c r="F159" s="232"/>
      <c r="G159" s="232"/>
    </row>
    <row r="160" spans="1:7">
      <c r="A160" s="232"/>
      <c r="B160" s="232"/>
      <c r="C160" s="232"/>
      <c r="D160" s="232"/>
      <c r="E160" s="232"/>
      <c r="F160" s="232"/>
      <c r="G160" s="232"/>
    </row>
    <row r="161" spans="1:7">
      <c r="A161" s="232"/>
      <c r="B161" s="232"/>
      <c r="C161" s="232"/>
      <c r="D161" s="232"/>
      <c r="E161" s="232"/>
      <c r="F161" s="232"/>
      <c r="G161" s="232"/>
    </row>
    <row r="162" spans="1:7">
      <c r="A162" s="232"/>
      <c r="B162" s="232"/>
      <c r="C162" s="232"/>
      <c r="D162" s="232"/>
      <c r="E162" s="232"/>
      <c r="F162" s="232"/>
      <c r="G162" s="232"/>
    </row>
    <row r="163" spans="1:7">
      <c r="A163" s="232"/>
      <c r="B163" s="232"/>
      <c r="C163" s="232"/>
      <c r="D163" s="232"/>
      <c r="E163" s="232"/>
      <c r="F163" s="232"/>
      <c r="G163" s="232"/>
    </row>
    <row r="164" spans="1:7">
      <c r="A164" s="232"/>
      <c r="B164" s="232"/>
      <c r="C164" s="232"/>
      <c r="D164" s="232"/>
      <c r="E164" s="232"/>
      <c r="F164" s="232"/>
      <c r="G164" s="232"/>
    </row>
    <row r="165" spans="1:7">
      <c r="A165" s="232"/>
      <c r="B165" s="232"/>
      <c r="C165" s="232"/>
      <c r="D165" s="232"/>
      <c r="E165" s="232"/>
      <c r="F165" s="232"/>
      <c r="G165" s="232"/>
    </row>
    <row r="166" spans="1:7">
      <c r="A166" s="232"/>
      <c r="B166" s="232"/>
      <c r="C166" s="232"/>
      <c r="D166" s="232"/>
      <c r="E166" s="232"/>
      <c r="F166" s="232"/>
      <c r="G166" s="232"/>
    </row>
    <row r="167" spans="1:7">
      <c r="A167" s="232"/>
      <c r="B167" s="232"/>
      <c r="C167" s="232"/>
      <c r="D167" s="232"/>
      <c r="E167" s="232"/>
      <c r="F167" s="232"/>
      <c r="G167" s="232"/>
    </row>
    <row r="168" spans="1:7">
      <c r="A168" s="232"/>
      <c r="B168" s="232"/>
      <c r="C168" s="232"/>
      <c r="D168" s="232"/>
      <c r="E168" s="232"/>
      <c r="F168" s="232"/>
      <c r="G168" s="232"/>
    </row>
    <row r="169" spans="1:7">
      <c r="A169" s="232"/>
      <c r="B169" s="232"/>
      <c r="C169" s="232"/>
      <c r="D169" s="232"/>
      <c r="E169" s="232"/>
      <c r="F169" s="232"/>
      <c r="G169" s="232"/>
    </row>
    <row r="170" spans="1:7">
      <c r="A170" s="232"/>
      <c r="B170" s="232"/>
      <c r="C170" s="232"/>
      <c r="D170" s="232"/>
      <c r="E170" s="232"/>
      <c r="F170" s="232"/>
      <c r="G170" s="232"/>
    </row>
    <row r="171" spans="1:7">
      <c r="A171" s="232"/>
      <c r="B171" s="232"/>
      <c r="C171" s="232"/>
      <c r="D171" s="232"/>
      <c r="E171" s="232"/>
      <c r="F171" s="232"/>
      <c r="G171" s="232"/>
    </row>
    <row r="172" spans="1:7">
      <c r="A172" s="232"/>
      <c r="B172" s="232"/>
      <c r="C172" s="232"/>
      <c r="D172" s="232"/>
      <c r="E172" s="232"/>
      <c r="F172" s="232"/>
      <c r="G172" s="232"/>
    </row>
    <row r="173" spans="1:7">
      <c r="A173" s="232"/>
      <c r="B173" s="232"/>
      <c r="C173" s="232"/>
      <c r="D173" s="232"/>
      <c r="E173" s="232"/>
      <c r="F173" s="232"/>
      <c r="G173" s="232"/>
    </row>
    <row r="174" spans="1:7">
      <c r="A174" s="232"/>
      <c r="B174" s="232"/>
      <c r="C174" s="232"/>
      <c r="D174" s="232"/>
      <c r="E174" s="232"/>
      <c r="F174" s="232"/>
      <c r="G174" s="232"/>
    </row>
    <row r="175" spans="1:7">
      <c r="A175" s="232"/>
      <c r="B175" s="232"/>
      <c r="C175" s="232"/>
      <c r="D175" s="232"/>
      <c r="E175" s="232"/>
      <c r="F175" s="232"/>
      <c r="G175" s="232"/>
    </row>
    <row r="176" spans="1:7">
      <c r="A176" s="232"/>
      <c r="B176" s="232"/>
      <c r="C176" s="232"/>
      <c r="D176" s="232"/>
      <c r="E176" s="232"/>
      <c r="F176" s="232"/>
      <c r="G176" s="232"/>
    </row>
    <row r="177" spans="1:7">
      <c r="A177" s="232"/>
      <c r="B177" s="232"/>
      <c r="C177" s="232"/>
      <c r="D177" s="232"/>
      <c r="E177" s="232"/>
      <c r="F177" s="232"/>
      <c r="G177" s="232"/>
    </row>
    <row r="178" spans="1:7">
      <c r="A178" s="232"/>
      <c r="B178" s="232"/>
      <c r="C178" s="232"/>
      <c r="D178" s="232"/>
      <c r="E178" s="232"/>
      <c r="F178" s="232"/>
      <c r="G178" s="232"/>
    </row>
    <row r="179" spans="1:7">
      <c r="A179" s="232"/>
      <c r="B179" s="232"/>
      <c r="C179" s="232"/>
      <c r="D179" s="232"/>
      <c r="E179" s="232"/>
      <c r="F179" s="232"/>
      <c r="G179" s="232"/>
    </row>
    <row r="180" spans="1:7">
      <c r="A180" s="232"/>
      <c r="B180" s="232"/>
      <c r="C180" s="232"/>
      <c r="D180" s="232"/>
      <c r="E180" s="232"/>
      <c r="F180" s="232"/>
      <c r="G180" s="232"/>
    </row>
    <row r="181" spans="1:7">
      <c r="A181" s="232"/>
      <c r="B181" s="232"/>
      <c r="C181" s="232"/>
      <c r="D181" s="232"/>
      <c r="E181" s="232"/>
      <c r="F181" s="232"/>
      <c r="G181" s="232"/>
    </row>
    <row r="182" spans="1:7">
      <c r="D182" s="232"/>
      <c r="E182" s="232"/>
    </row>
  </sheetData>
  <sheetProtection selectLockedCells="1" selectUnlockedCells="1"/>
  <mergeCells count="13">
    <mergeCell ref="A3:J3"/>
    <mergeCell ref="A5:A8"/>
    <mergeCell ref="B5:C6"/>
    <mergeCell ref="D5:E6"/>
    <mergeCell ref="F5:H6"/>
    <mergeCell ref="I5:J6"/>
    <mergeCell ref="A46:A49"/>
    <mergeCell ref="B46:C46"/>
    <mergeCell ref="D46:E46"/>
    <mergeCell ref="I46:J46"/>
    <mergeCell ref="B47:C47"/>
    <mergeCell ref="D47:E47"/>
    <mergeCell ref="I47:J47"/>
  </mergeCells>
  <hyperlinks>
    <hyperlink ref="J2" location="පටුන!A1" display="පටුන වෙත"/>
  </hyperlinks>
  <pageMargins left="0.84" right="0.47" top="0.49" bottom="0.22" header="0.34" footer="0.44"/>
  <pageSetup paperSize="9" scale="82" firstPageNumber="0" orientation="landscape" r:id="rId1"/>
  <headerFooter alignWithMargins="0">
    <oddHeader xml:space="preserve">&amp;L&amp;"Calibri"&amp;10 [Public]&amp;1#_x000D_&amp;"Calibri"&amp;11 </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1"/>
  <sheetViews>
    <sheetView showGridLines="0" showOutlineSymbols="0" zoomScaleNormal="100" workbookViewId="0">
      <selection activeCell="O19" sqref="O19"/>
    </sheetView>
  </sheetViews>
  <sheetFormatPr defaultColWidth="10" defaultRowHeight="13.5"/>
  <cols>
    <col min="1" max="1" width="11.25" style="272" customWidth="1"/>
    <col min="2" max="13" width="13.125" style="272" customWidth="1"/>
    <col min="14" max="16384" width="10" style="272"/>
  </cols>
  <sheetData>
    <row r="1" spans="1:13" s="219" customFormat="1" ht="15.6" customHeight="1">
      <c r="A1" s="848" t="s">
        <v>222</v>
      </c>
      <c r="B1" s="848"/>
      <c r="C1" s="848"/>
      <c r="D1" s="848"/>
      <c r="E1" s="848"/>
      <c r="F1" s="848"/>
      <c r="G1" s="848"/>
      <c r="H1" s="848"/>
      <c r="I1" s="848"/>
      <c r="J1" s="848"/>
      <c r="K1" s="848"/>
      <c r="L1" s="848"/>
      <c r="M1" s="849" t="s">
        <v>454</v>
      </c>
    </row>
    <row r="2" spans="1:13" s="219" customFormat="1" ht="15.6" customHeight="1">
      <c r="A2" s="848"/>
      <c r="B2" s="848"/>
      <c r="C2" s="848"/>
      <c r="D2" s="848"/>
      <c r="E2" s="848"/>
      <c r="F2" s="848"/>
      <c r="G2" s="848"/>
      <c r="H2" s="848"/>
      <c r="I2" s="848"/>
      <c r="J2" s="848"/>
      <c r="K2" s="848"/>
      <c r="L2" s="848"/>
      <c r="M2" s="1981" t="s">
        <v>1482</v>
      </c>
    </row>
    <row r="3" spans="1:13" s="219" customFormat="1" ht="15.75">
      <c r="A3" s="2033" t="s">
        <v>11</v>
      </c>
      <c r="B3" s="2033"/>
      <c r="C3" s="2033"/>
      <c r="D3" s="2033"/>
      <c r="E3" s="2033"/>
      <c r="F3" s="2033"/>
      <c r="G3" s="2033"/>
      <c r="H3" s="2033"/>
      <c r="I3" s="2033"/>
      <c r="J3" s="2033"/>
      <c r="K3" s="2033"/>
      <c r="L3" s="2033"/>
      <c r="M3" s="2033"/>
    </row>
    <row r="4" spans="1:13" ht="15.75" customHeight="1" thickBot="1"/>
    <row r="5" spans="1:13" ht="15.75" customHeight="1">
      <c r="A5" s="2034" t="s">
        <v>455</v>
      </c>
      <c r="B5" s="2034" t="s">
        <v>383</v>
      </c>
      <c r="C5" s="2036"/>
      <c r="D5" s="2036"/>
      <c r="E5" s="2037"/>
      <c r="F5" s="2038" t="s">
        <v>456</v>
      </c>
      <c r="G5" s="2036"/>
      <c r="H5" s="2036"/>
      <c r="I5" s="2037"/>
      <c r="J5" s="2036" t="s">
        <v>385</v>
      </c>
      <c r="K5" s="2036"/>
      <c r="L5" s="2036"/>
      <c r="M5" s="2039"/>
    </row>
    <row r="6" spans="1:13" ht="54.75" thickBot="1">
      <c r="A6" s="2035"/>
      <c r="B6" s="1274" t="s">
        <v>457</v>
      </c>
      <c r="C6" s="1275" t="s">
        <v>458</v>
      </c>
      <c r="D6" s="1275" t="s">
        <v>459</v>
      </c>
      <c r="E6" s="1275" t="s">
        <v>460</v>
      </c>
      <c r="F6" s="1275" t="s">
        <v>457</v>
      </c>
      <c r="G6" s="1275" t="s">
        <v>458</v>
      </c>
      <c r="H6" s="1275" t="s">
        <v>459</v>
      </c>
      <c r="I6" s="1275" t="s">
        <v>460</v>
      </c>
      <c r="J6" s="1275" t="s">
        <v>457</v>
      </c>
      <c r="K6" s="1275" t="s">
        <v>458</v>
      </c>
      <c r="L6" s="1275" t="s">
        <v>459</v>
      </c>
      <c r="M6" s="1276" t="s">
        <v>460</v>
      </c>
    </row>
    <row r="7" spans="1:13">
      <c r="A7" s="1270">
        <v>2014</v>
      </c>
      <c r="B7" s="1272">
        <v>651.28899999999999</v>
      </c>
      <c r="C7" s="273">
        <v>520.60799999999995</v>
      </c>
      <c r="D7" s="273">
        <v>2235.8510000000001</v>
      </c>
      <c r="E7" s="273">
        <v>4294.691975536296</v>
      </c>
      <c r="F7" s="273">
        <v>312.97899999999998</v>
      </c>
      <c r="G7" s="1265">
        <v>272.339</v>
      </c>
      <c r="H7" s="273">
        <v>1144.9290000000001</v>
      </c>
      <c r="I7" s="273">
        <v>4204.0581774920229</v>
      </c>
      <c r="J7" s="273">
        <v>964.26800000000003</v>
      </c>
      <c r="K7" s="273">
        <v>792.94699999999989</v>
      </c>
      <c r="L7" s="273">
        <v>3380.78</v>
      </c>
      <c r="M7" s="1266">
        <v>4263.5636429673123</v>
      </c>
    </row>
    <row r="8" spans="1:13">
      <c r="A8" s="1270">
        <v>2015</v>
      </c>
      <c r="B8" s="1272">
        <v>772.62599999999998</v>
      </c>
      <c r="C8" s="273">
        <v>659.28300000000002</v>
      </c>
      <c r="D8" s="273">
        <v>2876.9870000000001</v>
      </c>
      <c r="E8" s="273">
        <v>4363.8118986838736</v>
      </c>
      <c r="F8" s="273">
        <v>481</v>
      </c>
      <c r="G8" s="1265">
        <v>429</v>
      </c>
      <c r="H8" s="273">
        <v>1942</v>
      </c>
      <c r="I8" s="273">
        <v>4526.8065268065266</v>
      </c>
      <c r="J8" s="273">
        <v>1253.626</v>
      </c>
      <c r="K8" s="273">
        <v>1088.2829999999999</v>
      </c>
      <c r="L8" s="273">
        <v>4818.9870000000001</v>
      </c>
      <c r="M8" s="1266">
        <v>4428.0642075636579</v>
      </c>
    </row>
    <row r="9" spans="1:13">
      <c r="A9" s="1270">
        <v>2016</v>
      </c>
      <c r="B9" s="1272">
        <v>756.005</v>
      </c>
      <c r="C9" s="273">
        <v>667.48299999999995</v>
      </c>
      <c r="D9" s="273">
        <v>2902.6930000000002</v>
      </c>
      <c r="E9" s="273">
        <v>4348.7144990958577</v>
      </c>
      <c r="F9" s="273">
        <v>385.31799999999998</v>
      </c>
      <c r="G9" s="1265">
        <v>343.50599999999997</v>
      </c>
      <c r="H9" s="273">
        <v>1517.3920000000001</v>
      </c>
      <c r="I9" s="273">
        <v>4417.3667999976724</v>
      </c>
      <c r="J9" s="273">
        <v>1141.3229999999999</v>
      </c>
      <c r="K9" s="273">
        <v>1010.9889999999999</v>
      </c>
      <c r="L9" s="273">
        <v>4420.085</v>
      </c>
      <c r="M9" s="1266">
        <v>4372.0406453482683</v>
      </c>
    </row>
    <row r="10" spans="1:13">
      <c r="A10" s="1270">
        <v>2017</v>
      </c>
      <c r="B10" s="1272">
        <v>542.55600000000004</v>
      </c>
      <c r="C10" s="273">
        <v>342.68900000000002</v>
      </c>
      <c r="D10" s="273">
        <v>1473.8320000000001</v>
      </c>
      <c r="E10" s="273">
        <v>4300.785843724193</v>
      </c>
      <c r="F10" s="273">
        <v>249.12299999999999</v>
      </c>
      <c r="G10" s="1265">
        <v>211.893</v>
      </c>
      <c r="H10" s="273">
        <v>909.32100000000003</v>
      </c>
      <c r="I10" s="273">
        <v>4291.4159505033203</v>
      </c>
      <c r="J10" s="273">
        <v>791.67900000000009</v>
      </c>
      <c r="K10" s="273">
        <v>554.58199999999999</v>
      </c>
      <c r="L10" s="273">
        <v>2383.1530000000002</v>
      </c>
      <c r="M10" s="1266">
        <v>4297.2058234850756</v>
      </c>
    </row>
    <row r="11" spans="1:13">
      <c r="A11" s="1270">
        <v>2018</v>
      </c>
      <c r="B11" s="1272">
        <v>667.19100000000003</v>
      </c>
      <c r="C11" s="273">
        <v>557.221</v>
      </c>
      <c r="D11" s="273">
        <v>2396.9259999999999</v>
      </c>
      <c r="E11" s="273">
        <v>4301.5715488109745</v>
      </c>
      <c r="F11" s="273">
        <v>373.76299999999998</v>
      </c>
      <c r="G11" s="273">
        <v>327.334</v>
      </c>
      <c r="H11" s="273">
        <v>1532.905</v>
      </c>
      <c r="I11" s="273">
        <v>4682.9996272920007</v>
      </c>
      <c r="J11" s="273">
        <v>1040.954</v>
      </c>
      <c r="K11" s="273">
        <v>884.55500000000006</v>
      </c>
      <c r="L11" s="273">
        <v>3929.8310000000001</v>
      </c>
      <c r="M11" s="1266">
        <v>4442.7209161668861</v>
      </c>
    </row>
    <row r="12" spans="1:13">
      <c r="A12" s="1270">
        <v>2019</v>
      </c>
      <c r="B12" s="1272">
        <v>748.02700000000004</v>
      </c>
      <c r="C12" s="273">
        <v>647.24300000000005</v>
      </c>
      <c r="D12" s="273">
        <v>3072.5810000000001</v>
      </c>
      <c r="E12" s="273">
        <v>4747.1830518058896</v>
      </c>
      <c r="F12" s="273">
        <v>368.90600000000001</v>
      </c>
      <c r="G12" s="273">
        <v>310.35300000000001</v>
      </c>
      <c r="H12" s="273">
        <v>1519.4749999999999</v>
      </c>
      <c r="I12" s="273">
        <v>4895.9571842385922</v>
      </c>
      <c r="J12" s="273">
        <v>1116.933</v>
      </c>
      <c r="K12" s="273">
        <v>957.596</v>
      </c>
      <c r="L12" s="273">
        <v>4592.0560000000005</v>
      </c>
      <c r="M12" s="1266">
        <v>4795.400147870293</v>
      </c>
    </row>
    <row r="13" spans="1:13">
      <c r="A13" s="1270">
        <v>2020</v>
      </c>
      <c r="B13" s="1272">
        <v>752.24800000000005</v>
      </c>
      <c r="C13" s="273">
        <v>663.04100000000005</v>
      </c>
      <c r="D13" s="273">
        <v>3196.752</v>
      </c>
      <c r="E13" s="273">
        <v>4821.3489060254187</v>
      </c>
      <c r="F13" s="273">
        <v>456.20600000000002</v>
      </c>
      <c r="G13" s="273">
        <v>403.36200000000002</v>
      </c>
      <c r="H13" s="273">
        <v>1924.172</v>
      </c>
      <c r="I13" s="273">
        <v>4770.3353315384193</v>
      </c>
      <c r="J13" s="273">
        <v>1208.4540000000002</v>
      </c>
      <c r="K13" s="273">
        <v>1066.403</v>
      </c>
      <c r="L13" s="273">
        <v>5120.924</v>
      </c>
      <c r="M13" s="1266">
        <v>4802.0532575395973</v>
      </c>
    </row>
    <row r="14" spans="1:13">
      <c r="A14" s="1270">
        <v>2021</v>
      </c>
      <c r="B14" s="1272">
        <v>770.24</v>
      </c>
      <c r="C14" s="273">
        <v>681.52099999999996</v>
      </c>
      <c r="D14" s="273">
        <v>3061.3939999999998</v>
      </c>
      <c r="E14" s="273">
        <v>4492.0024474667689</v>
      </c>
      <c r="F14" s="273">
        <v>501.46699999999998</v>
      </c>
      <c r="G14" s="273">
        <v>445.084</v>
      </c>
      <c r="H14" s="273">
        <v>2088.2020000000002</v>
      </c>
      <c r="I14" s="273">
        <v>4691.7031391827168</v>
      </c>
      <c r="J14" s="273">
        <v>1271.7069999999999</v>
      </c>
      <c r="K14" s="273">
        <v>1126.605</v>
      </c>
      <c r="L14" s="273">
        <v>5149.5959999999995</v>
      </c>
      <c r="M14" s="1266">
        <v>4570.8975195387911</v>
      </c>
    </row>
    <row r="15" spans="1:13">
      <c r="A15" s="1270">
        <v>2022</v>
      </c>
      <c r="B15" s="1272">
        <v>775.846</v>
      </c>
      <c r="C15" s="273">
        <v>685.16399999999999</v>
      </c>
      <c r="D15" s="273">
        <v>1931.23</v>
      </c>
      <c r="E15" s="273">
        <v>2818.6390411638677</v>
      </c>
      <c r="F15" s="273">
        <v>481.66899999999998</v>
      </c>
      <c r="G15" s="273">
        <v>429.08199999999999</v>
      </c>
      <c r="H15" s="273">
        <v>1461.675</v>
      </c>
      <c r="I15" s="273">
        <v>3406.5167031010392</v>
      </c>
      <c r="J15" s="273">
        <v>1257.5149999999999</v>
      </c>
      <c r="K15" s="273">
        <v>1114.2460000000001</v>
      </c>
      <c r="L15" s="273">
        <v>3392.9049999999997</v>
      </c>
      <c r="M15" s="1266">
        <v>3045.0232713422347</v>
      </c>
    </row>
    <row r="16" spans="1:13" ht="14.25" thickBot="1">
      <c r="A16" s="1271" t="s">
        <v>461</v>
      </c>
      <c r="B16" s="1273">
        <v>812.601</v>
      </c>
      <c r="C16" s="1267">
        <v>722.50099999999998</v>
      </c>
      <c r="D16" s="1267">
        <v>2696.04</v>
      </c>
      <c r="E16" s="1267">
        <v>3731.5380878365568</v>
      </c>
      <c r="F16" s="1268" t="s">
        <v>269</v>
      </c>
      <c r="G16" s="1268" t="s">
        <v>269</v>
      </c>
      <c r="H16" s="1268" t="s">
        <v>269</v>
      </c>
      <c r="I16" s="1268" t="s">
        <v>269</v>
      </c>
      <c r="J16" s="1268" t="s">
        <v>269</v>
      </c>
      <c r="K16" s="1268" t="s">
        <v>269</v>
      </c>
      <c r="L16" s="1268" t="s">
        <v>269</v>
      </c>
      <c r="M16" s="1269" t="s">
        <v>269</v>
      </c>
    </row>
    <row r="17" spans="1:13">
      <c r="A17" s="272" t="s">
        <v>462</v>
      </c>
      <c r="B17" s="219"/>
      <c r="C17" s="219"/>
      <c r="D17" s="219"/>
      <c r="E17" s="219"/>
      <c r="F17" s="219"/>
      <c r="G17" s="219"/>
      <c r="H17" s="219"/>
      <c r="J17" s="275" t="s">
        <v>372</v>
      </c>
      <c r="K17" s="276" t="s">
        <v>285</v>
      </c>
      <c r="L17" s="219"/>
    </row>
    <row r="18" spans="1:13">
      <c r="A18" s="277" t="s">
        <v>332</v>
      </c>
      <c r="B18" s="219"/>
      <c r="C18" s="219"/>
      <c r="D18" s="274"/>
      <c r="E18" s="274"/>
      <c r="F18" s="219"/>
      <c r="G18" s="219"/>
      <c r="H18" s="219"/>
      <c r="I18" s="274"/>
      <c r="J18" s="219"/>
      <c r="K18" s="219"/>
      <c r="L18" s="274"/>
      <c r="M18" s="274"/>
    </row>
    <row r="19" spans="1:13">
      <c r="A19" s="219" t="s">
        <v>463</v>
      </c>
    </row>
    <row r="21" spans="1:13">
      <c r="D21" s="219"/>
      <c r="E21" s="219"/>
      <c r="F21" s="219"/>
      <c r="G21" s="219"/>
      <c r="H21" s="219"/>
      <c r="I21" s="219"/>
      <c r="J21" s="219"/>
      <c r="K21" s="219"/>
      <c r="L21" s="219"/>
      <c r="M21" s="219"/>
    </row>
  </sheetData>
  <sheetProtection selectLockedCells="1" selectUnlockedCells="1"/>
  <mergeCells count="5">
    <mergeCell ref="A3:M3"/>
    <mergeCell ref="A5:A6"/>
    <mergeCell ref="B5:E5"/>
    <mergeCell ref="F5:I5"/>
    <mergeCell ref="J5:M5"/>
  </mergeCells>
  <hyperlinks>
    <hyperlink ref="M2" location="පටුන!A1" display="පටුන වෙත"/>
  </hyperlinks>
  <pageMargins left="0.54" right="0.43" top="0.85" bottom="0.98402777777777772" header="0.51180555555555551" footer="0.51180555555555551"/>
  <pageSetup scale="71" firstPageNumber="0" orientation="landscape" r:id="rId1"/>
  <headerFooter alignWithMargins="0">
    <oddHeader xml:space="preserve">&amp;L&amp;"Calibri"&amp;10 [Public]&amp;1#_x000D_&amp;"Calibri"&amp;11 </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18"/>
  <sheetViews>
    <sheetView showGridLines="0" showOutlineSymbols="0" zoomScaleNormal="100" workbookViewId="0">
      <selection activeCell="P2" sqref="P2"/>
    </sheetView>
  </sheetViews>
  <sheetFormatPr defaultColWidth="10.875" defaultRowHeight="13.5"/>
  <cols>
    <col min="1" max="1" width="19.25" style="183" customWidth="1"/>
    <col min="2" max="6" width="8.75" style="183" customWidth="1"/>
    <col min="7" max="11" width="7.75" style="183" customWidth="1"/>
    <col min="12" max="16" width="9.5" style="183" customWidth="1"/>
    <col min="17" max="17" width="9" style="183" customWidth="1"/>
    <col min="18" max="33" width="7.5" style="183" customWidth="1"/>
    <col min="34" max="16384" width="10.875" style="183"/>
  </cols>
  <sheetData>
    <row r="1" spans="1:25" ht="15.75">
      <c r="A1" s="841" t="s">
        <v>222</v>
      </c>
      <c r="B1" s="844"/>
      <c r="C1" s="844"/>
      <c r="D1" s="844"/>
      <c r="E1" s="844"/>
      <c r="F1" s="844"/>
      <c r="G1" s="844"/>
      <c r="H1" s="844"/>
      <c r="I1" s="844"/>
      <c r="J1" s="844"/>
      <c r="K1" s="844"/>
      <c r="L1" s="842"/>
      <c r="M1" s="842"/>
      <c r="N1" s="842"/>
      <c r="O1" s="842"/>
      <c r="P1" s="850" t="s">
        <v>464</v>
      </c>
      <c r="Q1" s="184"/>
    </row>
    <row r="2" spans="1:25" ht="15.75">
      <c r="A2" s="844"/>
      <c r="B2" s="844"/>
      <c r="C2" s="844"/>
      <c r="D2" s="844"/>
      <c r="E2" s="844"/>
      <c r="F2" s="844"/>
      <c r="G2" s="844"/>
      <c r="H2" s="844"/>
      <c r="I2" s="844"/>
      <c r="J2" s="844"/>
      <c r="K2" s="844"/>
      <c r="L2" s="844"/>
      <c r="M2" s="844"/>
      <c r="N2" s="842"/>
      <c r="O2" s="842"/>
      <c r="P2" s="1981" t="s">
        <v>1482</v>
      </c>
      <c r="R2" s="278"/>
      <c r="S2" s="278"/>
      <c r="T2" s="278"/>
      <c r="U2" s="278"/>
      <c r="V2" s="278"/>
      <c r="W2" s="278"/>
      <c r="X2" s="278"/>
      <c r="Y2" s="278"/>
    </row>
    <row r="3" spans="1:25" ht="15" customHeight="1">
      <c r="A3" s="1993" t="s">
        <v>12</v>
      </c>
      <c r="B3" s="1993"/>
      <c r="C3" s="1993"/>
      <c r="D3" s="1993"/>
      <c r="E3" s="1993"/>
      <c r="F3" s="1993"/>
      <c r="G3" s="1993"/>
      <c r="H3" s="1993"/>
      <c r="I3" s="1993"/>
      <c r="J3" s="1993"/>
      <c r="K3" s="1993"/>
      <c r="L3" s="1993"/>
      <c r="M3" s="1993"/>
      <c r="N3" s="1993"/>
      <c r="O3" s="1993"/>
      <c r="P3" s="1993"/>
      <c r="Q3" s="278"/>
    </row>
    <row r="4" spans="1:25" s="220" customFormat="1" ht="15" customHeight="1" thickBot="1"/>
    <row r="5" spans="1:25" ht="15" customHeight="1">
      <c r="A5" s="2040" t="s">
        <v>305</v>
      </c>
      <c r="B5" s="2042" t="s">
        <v>465</v>
      </c>
      <c r="C5" s="2043"/>
      <c r="D5" s="2043"/>
      <c r="E5" s="2043"/>
      <c r="F5" s="2043"/>
      <c r="G5" s="2044" t="s">
        <v>466</v>
      </c>
      <c r="H5" s="2043"/>
      <c r="I5" s="2043"/>
      <c r="J5" s="2043"/>
      <c r="K5" s="2045"/>
      <c r="L5" s="2044" t="s">
        <v>467</v>
      </c>
      <c r="M5" s="2043"/>
      <c r="N5" s="2043"/>
      <c r="O5" s="2043"/>
      <c r="P5" s="2046"/>
      <c r="Q5" s="279"/>
    </row>
    <row r="6" spans="1:25" ht="15.75" customHeight="1" thickBot="1">
      <c r="A6" s="2041"/>
      <c r="B6" s="1301">
        <v>2019</v>
      </c>
      <c r="C6" s="1277">
        <v>2020</v>
      </c>
      <c r="D6" s="1277">
        <v>2021</v>
      </c>
      <c r="E6" s="1277" t="s">
        <v>228</v>
      </c>
      <c r="F6" s="1278" t="s">
        <v>229</v>
      </c>
      <c r="G6" s="1277">
        <v>2019</v>
      </c>
      <c r="H6" s="1277">
        <v>2020</v>
      </c>
      <c r="I6" s="1277">
        <v>2021</v>
      </c>
      <c r="J6" s="1277" t="s">
        <v>228</v>
      </c>
      <c r="K6" s="1278" t="s">
        <v>229</v>
      </c>
      <c r="L6" s="1277">
        <v>2019</v>
      </c>
      <c r="M6" s="1277">
        <v>2020</v>
      </c>
      <c r="N6" s="1277">
        <v>2021</v>
      </c>
      <c r="O6" s="1277" t="s">
        <v>228</v>
      </c>
      <c r="P6" s="1279" t="s">
        <v>229</v>
      </c>
      <c r="Q6" s="280"/>
      <c r="R6" s="279"/>
    </row>
    <row r="7" spans="1:25">
      <c r="A7" s="1300" t="s">
        <v>468</v>
      </c>
      <c r="B7" s="1302">
        <v>924</v>
      </c>
      <c r="C7" s="1281">
        <v>2304.8000000000002</v>
      </c>
      <c r="D7" s="1281">
        <v>3929</v>
      </c>
      <c r="E7" s="1281">
        <v>1440.0205625252934</v>
      </c>
      <c r="F7" s="1282">
        <v>341.08977741804932</v>
      </c>
      <c r="G7" s="1283">
        <v>18.603000000000002</v>
      </c>
      <c r="H7" s="1283">
        <v>43.018300000000004</v>
      </c>
      <c r="I7" s="1284">
        <v>65.900000000000006</v>
      </c>
      <c r="J7" s="1285">
        <v>17.799498500000002</v>
      </c>
      <c r="K7" s="1286">
        <v>5.0842844999999999</v>
      </c>
      <c r="L7" s="1287">
        <v>20.133116883116884</v>
      </c>
      <c r="M7" s="1288">
        <v>18.664656369316209</v>
      </c>
      <c r="N7" s="1288">
        <v>16.772715703741412</v>
      </c>
      <c r="O7" s="1288">
        <v>12.36058634384074</v>
      </c>
      <c r="P7" s="1289">
        <v>14.906000814467554</v>
      </c>
      <c r="Q7" s="288"/>
      <c r="R7" s="289"/>
      <c r="S7" s="289"/>
    </row>
    <row r="8" spans="1:25">
      <c r="A8" s="1184" t="s">
        <v>469</v>
      </c>
      <c r="B8" s="1303">
        <v>5302</v>
      </c>
      <c r="C8" s="281">
        <v>8812</v>
      </c>
      <c r="D8" s="281">
        <v>13675</v>
      </c>
      <c r="E8" s="281">
        <v>10683.41797441933</v>
      </c>
      <c r="F8" s="1290">
        <v>10739.278753859251</v>
      </c>
      <c r="G8" s="282">
        <v>4.9080000000000004</v>
      </c>
      <c r="H8" s="282">
        <v>9.5620999999999992</v>
      </c>
      <c r="I8" s="283">
        <v>14.4</v>
      </c>
      <c r="J8" s="284">
        <v>9.9201892218619836</v>
      </c>
      <c r="K8" s="285">
        <v>9.7829655033336707</v>
      </c>
      <c r="L8" s="286">
        <v>0.9256884194643531</v>
      </c>
      <c r="M8" s="287">
        <v>1.0851225601452563</v>
      </c>
      <c r="N8" s="287">
        <v>1.0530164533820841</v>
      </c>
      <c r="O8" s="287">
        <v>0.92855949712116082</v>
      </c>
      <c r="P8" s="1291">
        <v>0.91095181786002899</v>
      </c>
      <c r="Q8" s="288"/>
      <c r="R8" s="289"/>
      <c r="S8" s="289"/>
    </row>
    <row r="9" spans="1:25">
      <c r="A9" s="1184" t="s">
        <v>470</v>
      </c>
      <c r="B9" s="1303">
        <v>10981</v>
      </c>
      <c r="C9" s="281">
        <v>13579.7</v>
      </c>
      <c r="D9" s="281">
        <v>12301</v>
      </c>
      <c r="E9" s="281">
        <v>12094.994546210217</v>
      </c>
      <c r="F9" s="1290">
        <v>12138.264172267169</v>
      </c>
      <c r="G9" s="282">
        <v>15.148250000000001</v>
      </c>
      <c r="H9" s="282">
        <v>19.831125</v>
      </c>
      <c r="I9" s="283">
        <v>17.100000000000001</v>
      </c>
      <c r="J9" s="284">
        <v>15.758636988744851</v>
      </c>
      <c r="K9" s="285">
        <v>16.849333203926765</v>
      </c>
      <c r="L9" s="286">
        <v>1.3794964028776979</v>
      </c>
      <c r="M9" s="287">
        <v>1.4603507441254224</v>
      </c>
      <c r="N9" s="287">
        <v>1.3901308836679944</v>
      </c>
      <c r="O9" s="287">
        <v>1.3029056713119875</v>
      </c>
      <c r="P9" s="1291">
        <v>1.3881171940896777</v>
      </c>
      <c r="Q9" s="288"/>
      <c r="R9" s="289"/>
      <c r="S9" s="289"/>
    </row>
    <row r="10" spans="1:25">
      <c r="A10" s="1184" t="s">
        <v>471</v>
      </c>
      <c r="B10" s="1303">
        <v>7196</v>
      </c>
      <c r="C10" s="281">
        <v>11518.1</v>
      </c>
      <c r="D10" s="281">
        <v>10431</v>
      </c>
      <c r="E10" s="281">
        <v>14337.480905329296</v>
      </c>
      <c r="F10" s="1290">
        <v>12247.54963223344</v>
      </c>
      <c r="G10" s="282">
        <v>8.0670000000000002</v>
      </c>
      <c r="H10" s="282">
        <v>13.2158</v>
      </c>
      <c r="I10" s="283">
        <v>11.9</v>
      </c>
      <c r="J10" s="284">
        <v>14.843774125532807</v>
      </c>
      <c r="K10" s="285">
        <v>12.800835150689196</v>
      </c>
      <c r="L10" s="286">
        <v>1.1210394663702057</v>
      </c>
      <c r="M10" s="287">
        <v>1.1473941014577056</v>
      </c>
      <c r="N10" s="287">
        <v>1.140830217620554</v>
      </c>
      <c r="O10" s="287">
        <v>1.0353125645674144</v>
      </c>
      <c r="P10" s="1291">
        <v>1.045175201168371</v>
      </c>
      <c r="Q10" s="288"/>
      <c r="R10" s="289"/>
      <c r="S10" s="289"/>
    </row>
    <row r="11" spans="1:25">
      <c r="A11" s="1184" t="s">
        <v>472</v>
      </c>
      <c r="B11" s="1303">
        <v>6035</v>
      </c>
      <c r="C11" s="281">
        <v>11653.5</v>
      </c>
      <c r="D11" s="281">
        <v>17228</v>
      </c>
      <c r="E11" s="281">
        <v>16221.555520442755</v>
      </c>
      <c r="F11" s="1290">
        <v>13785.226279203605</v>
      </c>
      <c r="G11" s="282">
        <v>6.085</v>
      </c>
      <c r="H11" s="282">
        <v>8.2226999999999997</v>
      </c>
      <c r="I11" s="283">
        <v>12</v>
      </c>
      <c r="J11" s="284">
        <v>10.230166806731743</v>
      </c>
      <c r="K11" s="285">
        <v>11.35222248063031</v>
      </c>
      <c r="L11" s="286">
        <v>1.008285004142502</v>
      </c>
      <c r="M11" s="287">
        <v>0.70559917621315471</v>
      </c>
      <c r="N11" s="287">
        <v>0.69654051543998141</v>
      </c>
      <c r="O11" s="287">
        <v>0.6306526395597184</v>
      </c>
      <c r="P11" s="1291">
        <v>0.82350643005086355</v>
      </c>
      <c r="Q11" s="288"/>
      <c r="R11" s="289"/>
      <c r="S11" s="289"/>
    </row>
    <row r="12" spans="1:25">
      <c r="A12" s="1184" t="s">
        <v>473</v>
      </c>
      <c r="B12" s="1303">
        <v>6156</v>
      </c>
      <c r="C12" s="281">
        <v>10889.1</v>
      </c>
      <c r="D12" s="281">
        <v>17841</v>
      </c>
      <c r="E12" s="281">
        <v>11898.767420636383</v>
      </c>
      <c r="F12" s="1290">
        <v>12655.24308671214</v>
      </c>
      <c r="G12" s="282">
        <v>7.3550000000000004</v>
      </c>
      <c r="H12" s="282">
        <v>13.4971</v>
      </c>
      <c r="I12" s="283">
        <v>18.899999999999999</v>
      </c>
      <c r="J12" s="284">
        <v>12.543805806517204</v>
      </c>
      <c r="K12" s="285">
        <v>12.454063533882112</v>
      </c>
      <c r="L12" s="286">
        <v>1.1947693307342431</v>
      </c>
      <c r="M12" s="287">
        <v>1.239505560606478</v>
      </c>
      <c r="N12" s="287">
        <v>1.059357659324029</v>
      </c>
      <c r="O12" s="287">
        <v>1.0542105213992261</v>
      </c>
      <c r="P12" s="1291">
        <v>0.98410306689080795</v>
      </c>
      <c r="Q12" s="288"/>
      <c r="R12" s="289"/>
      <c r="S12" s="289"/>
    </row>
    <row r="13" spans="1:25">
      <c r="A13" s="1184" t="s">
        <v>474</v>
      </c>
      <c r="B13" s="1303">
        <v>14527</v>
      </c>
      <c r="C13" s="281">
        <v>19507.7</v>
      </c>
      <c r="D13" s="281">
        <v>18537</v>
      </c>
      <c r="E13" s="281">
        <v>16655.583841189637</v>
      </c>
      <c r="F13" s="1290">
        <v>16597.314554430486</v>
      </c>
      <c r="G13" s="282">
        <v>26.922000000000001</v>
      </c>
      <c r="H13" s="282">
        <v>38.490699999999997</v>
      </c>
      <c r="I13" s="283">
        <v>36.9</v>
      </c>
      <c r="J13" s="284">
        <v>27.180721502601127</v>
      </c>
      <c r="K13" s="285">
        <v>29.68003535128895</v>
      </c>
      <c r="L13" s="286">
        <v>1.8532387967233428</v>
      </c>
      <c r="M13" s="287">
        <v>1.9731029285871731</v>
      </c>
      <c r="N13" s="287">
        <v>1.9906133678588769</v>
      </c>
      <c r="O13" s="287">
        <v>1.631928472863412</v>
      </c>
      <c r="P13" s="1291">
        <v>1.7882432277796507</v>
      </c>
      <c r="Q13" s="288"/>
      <c r="R13" s="289"/>
      <c r="S13" s="289"/>
    </row>
    <row r="14" spans="1:25">
      <c r="A14" s="1184" t="s">
        <v>475</v>
      </c>
      <c r="B14" s="1303">
        <v>4192</v>
      </c>
      <c r="C14" s="281">
        <v>4569.8</v>
      </c>
      <c r="D14" s="281">
        <v>6138</v>
      </c>
      <c r="E14" s="281">
        <v>8999.9692273252567</v>
      </c>
      <c r="F14" s="1290">
        <v>8028.2094496533409</v>
      </c>
      <c r="G14" s="282">
        <v>5.4740000000000002</v>
      </c>
      <c r="H14" s="282">
        <v>6.2473000000000001</v>
      </c>
      <c r="I14" s="283">
        <v>8.0642999999999994</v>
      </c>
      <c r="J14" s="284">
        <v>10.887963729570124</v>
      </c>
      <c r="K14" s="285">
        <v>9.3650455775126318</v>
      </c>
      <c r="L14" s="286">
        <v>1.3058206106870229</v>
      </c>
      <c r="M14" s="287">
        <v>1.36708389863889</v>
      </c>
      <c r="N14" s="287">
        <v>1.3138318670576734</v>
      </c>
      <c r="O14" s="287">
        <v>1.2097778841857185</v>
      </c>
      <c r="P14" s="1291">
        <v>1.1665173456476046</v>
      </c>
      <c r="Q14" s="288"/>
      <c r="R14" s="289"/>
      <c r="S14" s="289"/>
    </row>
    <row r="15" spans="1:25">
      <c r="A15" s="1184" t="s">
        <v>476</v>
      </c>
      <c r="B15" s="1303">
        <v>63450</v>
      </c>
      <c r="C15" s="281">
        <v>78249</v>
      </c>
      <c r="D15" s="281">
        <v>106757</v>
      </c>
      <c r="E15" s="281">
        <v>84158.367928820473</v>
      </c>
      <c r="F15" s="1290">
        <v>75982.219236343473</v>
      </c>
      <c r="G15" s="282">
        <v>245.64699999999999</v>
      </c>
      <c r="H15" s="282">
        <v>313.52050000000003</v>
      </c>
      <c r="I15" s="283">
        <v>472.4</v>
      </c>
      <c r="J15" s="284">
        <v>259.03959882100497</v>
      </c>
      <c r="K15" s="285">
        <v>221.24874156565195</v>
      </c>
      <c r="L15" s="286">
        <v>3.8715051221434198</v>
      </c>
      <c r="M15" s="287">
        <v>4.0067029610602054</v>
      </c>
      <c r="N15" s="287">
        <v>4.4250025759434974</v>
      </c>
      <c r="O15" s="287">
        <v>3.0780016912886867</v>
      </c>
      <c r="P15" s="1291">
        <v>2.9118489008258033</v>
      </c>
      <c r="Q15" s="288"/>
      <c r="R15" s="289"/>
      <c r="S15" s="289"/>
    </row>
    <row r="16" spans="1:25">
      <c r="A16" s="1184" t="s">
        <v>477</v>
      </c>
      <c r="B16" s="1303">
        <v>5610</v>
      </c>
      <c r="C16" s="281">
        <v>3564.8</v>
      </c>
      <c r="D16" s="281">
        <v>4623</v>
      </c>
      <c r="E16" s="281">
        <v>3454.8415794276343</v>
      </c>
      <c r="F16" s="1290">
        <v>2813.1268281047423</v>
      </c>
      <c r="G16" s="282">
        <v>101.642</v>
      </c>
      <c r="H16" s="282">
        <v>65.085300000000004</v>
      </c>
      <c r="I16" s="283">
        <v>75.900000000000006</v>
      </c>
      <c r="J16" s="284">
        <v>47.613555240223555</v>
      </c>
      <c r="K16" s="285">
        <v>40.748438329999999</v>
      </c>
      <c r="L16" s="286">
        <v>18.118003565062388</v>
      </c>
      <c r="M16" s="287">
        <v>18.257770421903054</v>
      </c>
      <c r="N16" s="287">
        <v>16.417910447761194</v>
      </c>
      <c r="O16" s="287">
        <v>13.781689882322107</v>
      </c>
      <c r="P16" s="1291">
        <v>14.485105300941232</v>
      </c>
      <c r="Q16" s="288"/>
      <c r="R16" s="289"/>
      <c r="S16" s="289"/>
    </row>
    <row r="17" spans="1:19">
      <c r="A17" s="1184" t="s">
        <v>478</v>
      </c>
      <c r="B17" s="1303">
        <v>5333</v>
      </c>
      <c r="C17" s="281">
        <v>4623.3999999999996</v>
      </c>
      <c r="D17" s="281">
        <v>4051</v>
      </c>
      <c r="E17" s="281">
        <v>4000.4963834509108</v>
      </c>
      <c r="F17" s="1290">
        <v>3865.020349477797</v>
      </c>
      <c r="G17" s="282">
        <v>58.241999999999997</v>
      </c>
      <c r="H17" s="282">
        <v>65.874099999999999</v>
      </c>
      <c r="I17" s="283">
        <v>53.8</v>
      </c>
      <c r="J17" s="284">
        <v>49.468229509748802</v>
      </c>
      <c r="K17" s="285">
        <v>49.351432157183325</v>
      </c>
      <c r="L17" s="286">
        <v>10.921057566097881</v>
      </c>
      <c r="M17" s="287">
        <v>14.247977678764547</v>
      </c>
      <c r="N17" s="287">
        <v>13.280671439150828</v>
      </c>
      <c r="O17" s="287">
        <v>12.365522867208915</v>
      </c>
      <c r="P17" s="1291">
        <v>12.768737987071971</v>
      </c>
      <c r="Q17" s="288"/>
      <c r="R17" s="289"/>
      <c r="S17" s="289"/>
    </row>
    <row r="18" spans="1:19" ht="14.25" thickBot="1">
      <c r="A18" s="1236" t="s">
        <v>479</v>
      </c>
      <c r="B18" s="1304">
        <v>914</v>
      </c>
      <c r="C18" s="1292">
        <v>3537.7</v>
      </c>
      <c r="D18" s="1292">
        <v>1915</v>
      </c>
      <c r="E18" s="1292">
        <v>1931.0751505463375</v>
      </c>
      <c r="F18" s="1293">
        <v>3985.8468919465804</v>
      </c>
      <c r="G18" s="1294">
        <v>2.1970000000000001</v>
      </c>
      <c r="H18" s="1294">
        <v>7.8791000000000002</v>
      </c>
      <c r="I18" s="1295">
        <v>3.8</v>
      </c>
      <c r="J18" s="1296">
        <v>3.8422984979461754</v>
      </c>
      <c r="K18" s="1297">
        <v>7.7800715000202363</v>
      </c>
      <c r="L18" s="1298">
        <v>2.4037199124726478</v>
      </c>
      <c r="M18" s="1297">
        <v>2.2271815021058883</v>
      </c>
      <c r="N18" s="1297">
        <v>1.9843342036553524</v>
      </c>
      <c r="O18" s="1297">
        <v>1.9897198184436877</v>
      </c>
      <c r="P18" s="1299">
        <v>1.9519243239723789</v>
      </c>
      <c r="Q18" s="288"/>
      <c r="R18" s="289"/>
      <c r="S18" s="289"/>
    </row>
    <row r="19" spans="1:19" ht="15" customHeight="1">
      <c r="A19" s="184" t="s">
        <v>277</v>
      </c>
      <c r="B19" s="184"/>
      <c r="C19" s="184"/>
      <c r="D19" s="184"/>
      <c r="E19" s="184"/>
      <c r="F19" s="184"/>
      <c r="G19" s="184"/>
      <c r="H19" s="184"/>
      <c r="I19" s="184"/>
      <c r="L19" s="201" t="s">
        <v>480</v>
      </c>
      <c r="M19" s="1280" t="s">
        <v>285</v>
      </c>
      <c r="O19" s="1280"/>
      <c r="P19" s="1280"/>
      <c r="Q19" s="289"/>
    </row>
    <row r="20" spans="1:19">
      <c r="A20" s="184" t="s">
        <v>332</v>
      </c>
      <c r="B20" s="184"/>
      <c r="C20" s="184"/>
      <c r="D20" s="184"/>
      <c r="E20" s="184"/>
      <c r="F20" s="184"/>
      <c r="G20" s="184"/>
      <c r="H20" s="184"/>
      <c r="I20" s="184"/>
      <c r="J20" s="184"/>
      <c r="K20" s="184"/>
      <c r="L20" s="184"/>
      <c r="M20" s="184"/>
      <c r="N20" s="184"/>
      <c r="O20" s="184"/>
      <c r="P20" s="184"/>
      <c r="Q20" s="184"/>
    </row>
    <row r="21" spans="1:19">
      <c r="A21" s="183" t="s">
        <v>481</v>
      </c>
      <c r="B21" s="184"/>
      <c r="C21" s="184"/>
      <c r="D21" s="184"/>
      <c r="E21" s="184"/>
      <c r="F21" s="184"/>
      <c r="G21" s="184"/>
      <c r="H21" s="184"/>
      <c r="I21" s="184"/>
      <c r="J21" s="184"/>
      <c r="K21" s="184"/>
    </row>
    <row r="22" spans="1:19">
      <c r="B22" s="184"/>
      <c r="C22" s="184"/>
      <c r="D22" s="184"/>
      <c r="E22" s="184"/>
      <c r="F22" s="184"/>
      <c r="G22" s="184"/>
      <c r="H22" s="184"/>
      <c r="I22" s="184"/>
      <c r="J22" s="184"/>
      <c r="K22" s="184"/>
    </row>
    <row r="23" spans="1:19" ht="12.75" customHeight="1">
      <c r="A23" s="184"/>
      <c r="B23" s="187"/>
      <c r="C23" s="187"/>
      <c r="D23" s="184"/>
      <c r="E23" s="187"/>
      <c r="F23" s="187"/>
      <c r="G23" s="184"/>
      <c r="H23" s="184"/>
      <c r="I23" s="184"/>
      <c r="J23" s="184"/>
      <c r="K23" s="184"/>
    </row>
    <row r="24" spans="1:19" ht="12.75" customHeight="1">
      <c r="A24" s="184"/>
      <c r="B24" s="187"/>
      <c r="C24" s="187"/>
      <c r="D24" s="187"/>
      <c r="E24" s="187"/>
      <c r="F24" s="187"/>
      <c r="G24" s="278"/>
      <c r="H24" s="278"/>
      <c r="I24" s="278"/>
      <c r="J24" s="278"/>
      <c r="K24" s="278"/>
    </row>
    <row r="25" spans="1:19" ht="12.75" customHeight="1">
      <c r="A25" s="220"/>
      <c r="B25" s="220"/>
      <c r="C25" s="187"/>
      <c r="D25" s="187"/>
      <c r="E25" s="187"/>
      <c r="F25" s="187"/>
      <c r="G25" s="184"/>
      <c r="H25" s="290"/>
      <c r="I25" s="290"/>
      <c r="J25" s="290"/>
      <c r="K25" s="290"/>
    </row>
    <row r="26" spans="1:19" ht="12.75" customHeight="1">
      <c r="A26" s="220"/>
      <c r="B26" s="220"/>
      <c r="C26" s="187"/>
      <c r="D26" s="187"/>
      <c r="E26" s="187"/>
      <c r="F26" s="187"/>
      <c r="G26" s="184"/>
      <c r="H26" s="184"/>
      <c r="I26" s="184"/>
      <c r="J26" s="184"/>
      <c r="K26" s="184"/>
      <c r="N26" s="205"/>
    </row>
    <row r="27" spans="1:19" ht="12.75" customHeight="1">
      <c r="A27" s="220"/>
      <c r="B27" s="220"/>
      <c r="C27" s="187"/>
      <c r="D27" s="187"/>
      <c r="E27" s="187"/>
      <c r="F27" s="187"/>
      <c r="G27" s="184"/>
      <c r="H27" s="184"/>
      <c r="I27" s="184"/>
      <c r="J27" s="184"/>
      <c r="K27" s="184"/>
    </row>
    <row r="28" spans="1:19" ht="12.75" customHeight="1">
      <c r="A28" s="220"/>
      <c r="B28" s="220"/>
      <c r="C28" s="187"/>
      <c r="D28" s="187"/>
      <c r="E28" s="187"/>
      <c r="F28" s="187"/>
      <c r="G28" s="184"/>
      <c r="H28" s="184"/>
      <c r="I28" s="184"/>
      <c r="J28" s="184"/>
      <c r="K28" s="184"/>
    </row>
    <row r="29" spans="1:19" ht="12.75" customHeight="1">
      <c r="A29" s="220"/>
      <c r="B29" s="220"/>
      <c r="C29" s="187"/>
      <c r="D29" s="187"/>
      <c r="E29" s="187"/>
      <c r="F29" s="187"/>
      <c r="G29" s="184"/>
      <c r="H29" s="184"/>
      <c r="I29" s="184"/>
      <c r="J29" s="184"/>
      <c r="K29" s="184"/>
    </row>
    <row r="30" spans="1:19" ht="12.75" customHeight="1">
      <c r="A30" s="220"/>
      <c r="B30" s="220"/>
      <c r="C30" s="187"/>
      <c r="D30" s="187"/>
      <c r="E30" s="187"/>
      <c r="F30" s="187"/>
      <c r="G30" s="184"/>
      <c r="H30" s="184"/>
      <c r="I30" s="184"/>
      <c r="J30" s="184"/>
      <c r="K30" s="184"/>
    </row>
    <row r="31" spans="1:19" ht="12.75" customHeight="1">
      <c r="A31" s="220"/>
      <c r="B31" s="220"/>
      <c r="C31" s="187"/>
      <c r="D31" s="187"/>
      <c r="E31" s="187"/>
      <c r="F31" s="187"/>
      <c r="G31" s="184"/>
      <c r="H31" s="184"/>
      <c r="I31" s="184"/>
      <c r="J31" s="184"/>
      <c r="K31" s="184"/>
    </row>
    <row r="32" spans="1:19" ht="12.75" customHeight="1">
      <c r="A32" s="220"/>
      <c r="B32" s="220"/>
      <c r="C32" s="187"/>
      <c r="D32" s="187"/>
      <c r="E32" s="187"/>
      <c r="F32" s="187"/>
      <c r="G32" s="184"/>
      <c r="H32" s="184"/>
      <c r="I32" s="184"/>
      <c r="J32" s="184"/>
      <c r="K32" s="184"/>
    </row>
    <row r="33" spans="1:16" ht="12.75" customHeight="1">
      <c r="A33" s="220"/>
      <c r="B33" s="220"/>
      <c r="C33" s="187"/>
      <c r="D33" s="187"/>
      <c r="E33" s="187"/>
      <c r="F33" s="187"/>
      <c r="G33" s="184"/>
      <c r="H33" s="184"/>
      <c r="I33" s="184"/>
      <c r="J33" s="184"/>
      <c r="K33" s="184"/>
    </row>
    <row r="34" spans="1:16" ht="12.75" customHeight="1">
      <c r="A34" s="220"/>
      <c r="B34" s="220"/>
      <c r="C34" s="187"/>
      <c r="D34" s="184"/>
      <c r="E34" s="187"/>
      <c r="F34" s="187"/>
      <c r="G34" s="184"/>
      <c r="H34" s="184"/>
      <c r="I34" s="184"/>
      <c r="J34" s="184"/>
      <c r="K34" s="184"/>
    </row>
    <row r="35" spans="1:16" ht="12.75" customHeight="1">
      <c r="A35" s="220"/>
      <c r="B35" s="220"/>
      <c r="C35" s="291"/>
      <c r="D35" s="291"/>
      <c r="E35" s="291"/>
      <c r="F35" s="291"/>
      <c r="G35" s="184"/>
      <c r="H35" s="292"/>
      <c r="I35" s="292"/>
      <c r="J35" s="292"/>
      <c r="K35" s="292"/>
      <c r="M35" s="293"/>
      <c r="N35" s="293"/>
      <c r="O35" s="293"/>
      <c r="P35" s="293"/>
    </row>
    <row r="36" spans="1:16" ht="12.75" customHeight="1">
      <c r="A36" s="220"/>
      <c r="B36" s="220"/>
      <c r="C36" s="291"/>
      <c r="D36" s="291"/>
      <c r="E36" s="291"/>
      <c r="F36" s="291"/>
      <c r="G36" s="184"/>
      <c r="H36" s="292"/>
      <c r="I36" s="292"/>
      <c r="J36" s="292"/>
      <c r="K36" s="292"/>
      <c r="M36" s="293"/>
      <c r="N36" s="293"/>
      <c r="O36" s="293"/>
      <c r="P36" s="293"/>
    </row>
    <row r="37" spans="1:16" ht="12.75" customHeight="1">
      <c r="A37" s="220"/>
      <c r="B37" s="220"/>
      <c r="C37" s="291"/>
      <c r="D37" s="291"/>
      <c r="E37" s="291"/>
      <c r="F37" s="291"/>
      <c r="G37" s="184"/>
      <c r="H37" s="292"/>
      <c r="I37" s="292"/>
      <c r="J37" s="292"/>
      <c r="K37" s="292"/>
      <c r="M37" s="293"/>
      <c r="N37" s="293"/>
      <c r="O37" s="293"/>
      <c r="P37" s="293"/>
    </row>
    <row r="38" spans="1:16" ht="12.75" customHeight="1">
      <c r="A38" s="220"/>
      <c r="B38" s="220"/>
      <c r="C38" s="291"/>
      <c r="D38" s="291"/>
      <c r="E38" s="291"/>
      <c r="F38" s="291"/>
      <c r="G38" s="184"/>
      <c r="H38" s="292"/>
      <c r="I38" s="292"/>
      <c r="J38" s="292"/>
      <c r="K38" s="292"/>
      <c r="M38" s="293"/>
      <c r="N38" s="293"/>
      <c r="O38" s="293"/>
      <c r="P38" s="293"/>
    </row>
    <row r="39" spans="1:16" ht="12.75" customHeight="1">
      <c r="A39" s="220"/>
      <c r="B39" s="220"/>
      <c r="C39" s="291"/>
      <c r="D39" s="291"/>
      <c r="E39" s="291"/>
      <c r="F39" s="291"/>
      <c r="G39" s="184"/>
      <c r="H39" s="292"/>
      <c r="I39" s="292"/>
      <c r="J39" s="292"/>
      <c r="K39" s="292"/>
      <c r="M39" s="293"/>
      <c r="N39" s="293"/>
      <c r="O39" s="293"/>
      <c r="P39" s="293"/>
    </row>
    <row r="40" spans="1:16" ht="12.75" customHeight="1">
      <c r="A40" s="220"/>
      <c r="B40" s="220"/>
      <c r="C40" s="291"/>
      <c r="D40" s="291"/>
      <c r="E40" s="291"/>
      <c r="F40" s="291"/>
      <c r="G40" s="184"/>
      <c r="H40" s="292"/>
      <c r="I40" s="292"/>
      <c r="J40" s="292"/>
      <c r="K40" s="292"/>
      <c r="M40" s="293"/>
      <c r="N40" s="293"/>
      <c r="O40" s="293"/>
      <c r="P40" s="293"/>
    </row>
    <row r="41" spans="1:16" ht="12.75" customHeight="1">
      <c r="A41" s="220"/>
      <c r="B41" s="220"/>
      <c r="C41" s="291"/>
      <c r="D41" s="291"/>
      <c r="E41" s="291"/>
      <c r="F41" s="291"/>
      <c r="G41" s="184"/>
      <c r="H41" s="292"/>
      <c r="I41" s="292"/>
      <c r="J41" s="292"/>
      <c r="K41" s="292"/>
      <c r="M41" s="293"/>
      <c r="N41" s="293"/>
      <c r="O41" s="293"/>
      <c r="P41" s="293"/>
    </row>
    <row r="42" spans="1:16" ht="12.75" customHeight="1">
      <c r="A42" s="220"/>
      <c r="B42" s="220"/>
      <c r="C42" s="291"/>
      <c r="D42" s="291"/>
      <c r="E42" s="291"/>
      <c r="F42" s="291"/>
      <c r="G42" s="184"/>
      <c r="H42" s="292"/>
      <c r="I42" s="292"/>
      <c r="J42" s="292"/>
      <c r="K42" s="292"/>
      <c r="M42" s="293"/>
      <c r="N42" s="293"/>
      <c r="O42" s="293"/>
      <c r="P42" s="293"/>
    </row>
    <row r="43" spans="1:16" ht="12.75" customHeight="1">
      <c r="A43" s="220"/>
      <c r="B43" s="220"/>
      <c r="C43" s="291"/>
      <c r="D43" s="291"/>
      <c r="E43" s="291"/>
      <c r="F43" s="291"/>
      <c r="G43" s="184"/>
      <c r="H43" s="292"/>
      <c r="I43" s="292"/>
      <c r="J43" s="292"/>
      <c r="K43" s="292"/>
      <c r="M43" s="293"/>
      <c r="N43" s="293"/>
      <c r="O43" s="293"/>
      <c r="P43" s="293"/>
    </row>
    <row r="44" spans="1:16" ht="12.75" customHeight="1">
      <c r="A44" s="220"/>
      <c r="B44" s="220"/>
      <c r="C44" s="291"/>
      <c r="D44" s="291"/>
      <c r="E44" s="291"/>
      <c r="F44" s="291"/>
      <c r="G44" s="184"/>
      <c r="H44" s="292"/>
      <c r="I44" s="292"/>
      <c r="J44" s="292"/>
      <c r="K44" s="292"/>
      <c r="M44" s="293"/>
      <c r="N44" s="293"/>
      <c r="O44" s="293"/>
      <c r="P44" s="293"/>
    </row>
    <row r="45" spans="1:16" ht="12.75" customHeight="1">
      <c r="A45" s="220"/>
      <c r="B45" s="220"/>
      <c r="C45" s="291"/>
      <c r="D45" s="291"/>
      <c r="E45" s="291"/>
      <c r="F45" s="291"/>
      <c r="G45" s="184"/>
      <c r="H45" s="292"/>
      <c r="I45" s="292"/>
      <c r="J45" s="292"/>
      <c r="K45" s="292"/>
      <c r="M45" s="293"/>
      <c r="N45" s="293"/>
      <c r="O45" s="293"/>
      <c r="P45" s="293"/>
    </row>
    <row r="46" spans="1:16" ht="12.75" customHeight="1">
      <c r="A46" s="220"/>
      <c r="B46" s="220"/>
      <c r="C46" s="291"/>
      <c r="D46" s="291"/>
      <c r="E46" s="291"/>
      <c r="F46" s="291"/>
      <c r="G46" s="184"/>
      <c r="H46" s="292"/>
      <c r="I46" s="292"/>
      <c r="J46" s="292"/>
      <c r="K46" s="292"/>
      <c r="M46" s="293"/>
      <c r="N46" s="293"/>
      <c r="O46" s="293"/>
      <c r="P46" s="293"/>
    </row>
    <row r="47" spans="1:16">
      <c r="A47" s="220"/>
      <c r="B47" s="220"/>
      <c r="C47" s="184"/>
      <c r="D47" s="184"/>
      <c r="E47" s="184"/>
      <c r="F47" s="184"/>
      <c r="G47" s="184"/>
      <c r="H47" s="184"/>
      <c r="I47" s="184"/>
      <c r="J47" s="184"/>
      <c r="K47" s="184"/>
    </row>
    <row r="48" spans="1:16">
      <c r="A48" s="220"/>
      <c r="B48" s="220"/>
      <c r="C48" s="184"/>
      <c r="D48" s="184"/>
      <c r="E48" s="184"/>
      <c r="F48" s="184"/>
      <c r="G48" s="184"/>
      <c r="H48" s="184"/>
      <c r="I48" s="184"/>
      <c r="J48" s="184"/>
      <c r="K48" s="184"/>
    </row>
    <row r="49" spans="1:11">
      <c r="A49" s="220"/>
      <c r="B49" s="220"/>
      <c r="C49" s="184"/>
      <c r="D49" s="184"/>
      <c r="E49" s="184"/>
      <c r="F49" s="184"/>
      <c r="G49" s="184"/>
      <c r="H49" s="184"/>
      <c r="I49" s="184"/>
      <c r="J49" s="184"/>
      <c r="K49" s="184"/>
    </row>
    <row r="50" spans="1:11">
      <c r="A50" s="220"/>
      <c r="B50" s="220"/>
      <c r="C50" s="184"/>
      <c r="D50" s="184"/>
      <c r="E50" s="184"/>
      <c r="F50" s="184"/>
      <c r="G50" s="184"/>
      <c r="H50" s="184"/>
      <c r="I50" s="184"/>
      <c r="J50" s="184"/>
      <c r="K50" s="184"/>
    </row>
    <row r="51" spans="1:11">
      <c r="A51" s="220"/>
      <c r="B51" s="220"/>
      <c r="C51" s="184"/>
      <c r="D51" s="184"/>
      <c r="E51" s="184"/>
      <c r="F51" s="184"/>
      <c r="G51" s="184"/>
      <c r="H51" s="184"/>
      <c r="I51" s="184"/>
      <c r="J51" s="184"/>
      <c r="K51" s="184"/>
    </row>
    <row r="52" spans="1:11">
      <c r="A52" s="220"/>
      <c r="B52" s="220"/>
      <c r="C52" s="184"/>
      <c r="D52" s="184"/>
      <c r="E52" s="184"/>
      <c r="F52" s="184"/>
      <c r="G52" s="184"/>
      <c r="H52" s="184"/>
      <c r="I52" s="184"/>
      <c r="J52" s="184"/>
      <c r="K52" s="184"/>
    </row>
    <row r="53" spans="1:11">
      <c r="A53" s="220"/>
      <c r="B53" s="220"/>
      <c r="C53" s="184"/>
      <c r="D53" s="184"/>
      <c r="E53" s="184"/>
      <c r="F53" s="184"/>
      <c r="G53" s="184"/>
      <c r="H53" s="184"/>
      <c r="I53" s="184"/>
      <c r="J53" s="184"/>
      <c r="K53" s="184"/>
    </row>
    <row r="54" spans="1:11">
      <c r="A54" s="184"/>
      <c r="B54" s="184"/>
      <c r="C54" s="184"/>
      <c r="D54" s="184"/>
      <c r="E54" s="184"/>
      <c r="F54" s="184"/>
      <c r="G54" s="184"/>
      <c r="H54" s="184"/>
      <c r="I54" s="184"/>
      <c r="J54" s="184"/>
      <c r="K54" s="184"/>
    </row>
    <row r="55" spans="1:11">
      <c r="A55" s="184"/>
      <c r="B55" s="184"/>
      <c r="C55" s="184"/>
      <c r="D55" s="184"/>
      <c r="E55" s="184"/>
      <c r="F55" s="184"/>
      <c r="G55" s="184"/>
      <c r="H55" s="184"/>
      <c r="I55" s="184"/>
      <c r="J55" s="184"/>
      <c r="K55" s="184"/>
    </row>
    <row r="56" spans="1:11">
      <c r="A56" s="184"/>
      <c r="B56" s="184"/>
      <c r="C56" s="184"/>
      <c r="D56" s="184"/>
      <c r="E56" s="184"/>
      <c r="F56" s="184"/>
      <c r="G56" s="184"/>
      <c r="H56" s="184"/>
      <c r="I56" s="184"/>
      <c r="J56" s="184"/>
      <c r="K56" s="184"/>
    </row>
    <row r="57" spans="1:11">
      <c r="A57" s="184"/>
      <c r="B57" s="184"/>
      <c r="C57" s="184"/>
      <c r="D57" s="184"/>
      <c r="E57" s="184"/>
      <c r="F57" s="184"/>
      <c r="G57" s="184"/>
      <c r="H57" s="184"/>
      <c r="I57" s="184"/>
      <c r="J57" s="184"/>
      <c r="K57" s="184"/>
    </row>
    <row r="58" spans="1:11">
      <c r="A58" s="184"/>
      <c r="B58" s="184"/>
      <c r="C58" s="184"/>
      <c r="D58" s="184"/>
      <c r="E58" s="184"/>
      <c r="F58" s="184"/>
      <c r="G58" s="184"/>
      <c r="H58" s="184"/>
      <c r="I58" s="184"/>
      <c r="J58" s="184"/>
      <c r="K58" s="184"/>
    </row>
    <row r="59" spans="1:11">
      <c r="A59" s="184"/>
      <c r="B59" s="184"/>
      <c r="C59" s="184"/>
      <c r="D59" s="184"/>
      <c r="E59" s="184"/>
      <c r="F59" s="184"/>
      <c r="G59" s="184"/>
      <c r="H59" s="184"/>
      <c r="I59" s="184"/>
      <c r="J59" s="184"/>
      <c r="K59" s="184"/>
    </row>
    <row r="60" spans="1:11">
      <c r="A60" s="184"/>
      <c r="B60" s="184"/>
      <c r="C60" s="184"/>
      <c r="D60" s="184"/>
      <c r="E60" s="184"/>
      <c r="F60" s="184"/>
      <c r="G60" s="184"/>
      <c r="H60" s="184"/>
      <c r="I60" s="184"/>
      <c r="J60" s="184"/>
      <c r="K60" s="184"/>
    </row>
    <row r="61" spans="1:11">
      <c r="A61" s="184"/>
      <c r="B61" s="184"/>
      <c r="C61" s="184"/>
      <c r="D61" s="184"/>
      <c r="E61" s="184"/>
      <c r="F61" s="184"/>
      <c r="G61" s="184"/>
      <c r="H61" s="184"/>
      <c r="I61" s="184"/>
      <c r="J61" s="184"/>
      <c r="K61" s="184"/>
    </row>
    <row r="62" spans="1:11">
      <c r="A62" s="184"/>
      <c r="B62" s="184"/>
      <c r="C62" s="184"/>
      <c r="D62" s="184"/>
      <c r="E62" s="184"/>
      <c r="F62" s="184"/>
      <c r="G62" s="184"/>
      <c r="H62" s="184"/>
      <c r="I62" s="184"/>
      <c r="J62" s="184"/>
      <c r="K62" s="184"/>
    </row>
    <row r="63" spans="1:11">
      <c r="A63" s="184"/>
      <c r="B63" s="184"/>
      <c r="C63" s="184"/>
      <c r="D63" s="184"/>
      <c r="E63" s="184"/>
      <c r="F63" s="184"/>
      <c r="G63" s="184"/>
      <c r="H63" s="184"/>
      <c r="I63" s="184"/>
      <c r="J63" s="184"/>
      <c r="K63" s="184"/>
    </row>
    <row r="64" spans="1:11">
      <c r="A64" s="184"/>
      <c r="B64" s="184"/>
      <c r="C64" s="184"/>
      <c r="D64" s="184"/>
      <c r="E64" s="184"/>
      <c r="F64" s="184"/>
      <c r="G64" s="184"/>
      <c r="H64" s="184"/>
      <c r="I64" s="184"/>
      <c r="J64" s="184"/>
      <c r="K64" s="184"/>
    </row>
    <row r="65" spans="1:11">
      <c r="A65" s="184"/>
      <c r="B65" s="184"/>
      <c r="C65" s="184"/>
      <c r="D65" s="184"/>
      <c r="E65" s="184"/>
      <c r="F65" s="184"/>
      <c r="G65" s="184"/>
      <c r="H65" s="184"/>
      <c r="I65" s="184"/>
      <c r="J65" s="184"/>
      <c r="K65" s="184"/>
    </row>
    <row r="66" spans="1:11">
      <c r="A66" s="184"/>
      <c r="B66" s="184"/>
      <c r="C66" s="184"/>
      <c r="D66" s="184"/>
      <c r="E66" s="184"/>
      <c r="F66" s="184"/>
      <c r="G66" s="184"/>
      <c r="H66" s="184"/>
      <c r="I66" s="184"/>
      <c r="J66" s="184"/>
      <c r="K66" s="184"/>
    </row>
    <row r="67" spans="1:11">
      <c r="A67" s="184"/>
      <c r="B67" s="184"/>
      <c r="C67" s="184"/>
      <c r="D67" s="184"/>
      <c r="E67" s="184"/>
      <c r="F67" s="184"/>
      <c r="G67" s="184"/>
      <c r="H67" s="184"/>
      <c r="I67" s="184"/>
      <c r="J67" s="184"/>
      <c r="K67" s="184"/>
    </row>
    <row r="68" spans="1:11">
      <c r="A68" s="184"/>
      <c r="B68" s="184"/>
      <c r="C68" s="184"/>
      <c r="D68" s="184"/>
      <c r="E68" s="184"/>
      <c r="F68" s="184"/>
      <c r="G68" s="184"/>
      <c r="H68" s="184"/>
      <c r="I68" s="184"/>
      <c r="J68" s="184"/>
      <c r="K68" s="184"/>
    </row>
    <row r="69" spans="1:11">
      <c r="A69" s="184"/>
      <c r="B69" s="184"/>
      <c r="C69" s="184"/>
      <c r="D69" s="184"/>
      <c r="E69" s="184"/>
      <c r="F69" s="184"/>
      <c r="G69" s="184"/>
      <c r="H69" s="184"/>
      <c r="I69" s="184"/>
      <c r="J69" s="184"/>
      <c r="K69" s="184"/>
    </row>
    <row r="70" spans="1:11">
      <c r="A70" s="184"/>
      <c r="B70" s="184"/>
      <c r="C70" s="184"/>
      <c r="D70" s="184"/>
      <c r="E70" s="184"/>
      <c r="F70" s="184"/>
      <c r="G70" s="184"/>
      <c r="H70" s="184"/>
      <c r="I70" s="184"/>
      <c r="J70" s="184"/>
      <c r="K70" s="184"/>
    </row>
    <row r="71" spans="1:11">
      <c r="A71" s="184"/>
      <c r="B71" s="184"/>
      <c r="C71" s="184"/>
      <c r="D71" s="184"/>
      <c r="E71" s="184"/>
      <c r="F71" s="184"/>
      <c r="G71" s="184"/>
      <c r="H71" s="184"/>
      <c r="I71" s="184"/>
      <c r="J71" s="184"/>
      <c r="K71" s="184"/>
    </row>
    <row r="72" spans="1:11">
      <c r="A72" s="184"/>
      <c r="B72" s="184"/>
      <c r="C72" s="184"/>
      <c r="D72" s="184"/>
      <c r="E72" s="184"/>
      <c r="F72" s="184"/>
      <c r="G72" s="184"/>
      <c r="H72" s="184"/>
      <c r="I72" s="184"/>
      <c r="J72" s="184"/>
      <c r="K72" s="184"/>
    </row>
    <row r="73" spans="1:11">
      <c r="A73" s="184"/>
      <c r="B73" s="184"/>
      <c r="C73" s="184"/>
      <c r="D73" s="184"/>
      <c r="E73" s="184"/>
      <c r="F73" s="184"/>
      <c r="G73" s="184"/>
      <c r="H73" s="184"/>
      <c r="I73" s="184"/>
      <c r="J73" s="184"/>
      <c r="K73" s="184"/>
    </row>
    <row r="74" spans="1:11">
      <c r="A74" s="184"/>
      <c r="B74" s="184"/>
      <c r="C74" s="184"/>
      <c r="D74" s="184"/>
      <c r="E74" s="184"/>
      <c r="F74" s="184"/>
      <c r="G74" s="184"/>
      <c r="H74" s="184"/>
      <c r="I74" s="184"/>
      <c r="J74" s="184"/>
      <c r="K74" s="184"/>
    </row>
    <row r="75" spans="1:11">
      <c r="A75" s="184"/>
      <c r="B75" s="184"/>
      <c r="C75" s="184"/>
      <c r="D75" s="184"/>
      <c r="E75" s="184"/>
      <c r="F75" s="184"/>
      <c r="G75" s="184"/>
      <c r="H75" s="184"/>
      <c r="I75" s="184"/>
      <c r="J75" s="184"/>
      <c r="K75" s="184"/>
    </row>
    <row r="76" spans="1:11">
      <c r="A76" s="184"/>
      <c r="B76" s="184"/>
      <c r="C76" s="184"/>
      <c r="D76" s="184"/>
      <c r="E76" s="184"/>
      <c r="F76" s="184"/>
      <c r="G76" s="184"/>
      <c r="H76" s="184"/>
      <c r="I76" s="184"/>
      <c r="J76" s="184"/>
      <c r="K76" s="184"/>
    </row>
    <row r="77" spans="1:11">
      <c r="A77" s="184"/>
      <c r="B77" s="184"/>
      <c r="C77" s="184"/>
      <c r="D77" s="184"/>
      <c r="E77" s="184"/>
      <c r="F77" s="184"/>
      <c r="G77" s="184"/>
      <c r="H77" s="184"/>
      <c r="I77" s="184"/>
      <c r="J77" s="184"/>
      <c r="K77" s="184"/>
    </row>
    <row r="78" spans="1:11">
      <c r="A78" s="184"/>
      <c r="B78" s="184"/>
      <c r="C78" s="184"/>
      <c r="D78" s="184"/>
      <c r="E78" s="184"/>
      <c r="F78" s="184"/>
      <c r="G78" s="184"/>
      <c r="H78" s="184"/>
      <c r="I78" s="184"/>
      <c r="J78" s="184"/>
      <c r="K78" s="184"/>
    </row>
    <row r="79" spans="1:11">
      <c r="A79" s="184"/>
      <c r="B79" s="184"/>
      <c r="C79" s="184"/>
      <c r="D79" s="184"/>
      <c r="E79" s="184"/>
      <c r="F79" s="184"/>
      <c r="G79" s="184"/>
      <c r="H79" s="184"/>
      <c r="I79" s="184"/>
      <c r="J79" s="184"/>
      <c r="K79" s="184"/>
    </row>
    <row r="80" spans="1:11">
      <c r="A80" s="184"/>
      <c r="B80" s="184"/>
      <c r="C80" s="184"/>
      <c r="D80" s="184"/>
      <c r="E80" s="184"/>
      <c r="F80" s="184"/>
      <c r="G80" s="184"/>
      <c r="H80" s="184"/>
      <c r="I80" s="184"/>
      <c r="J80" s="184"/>
      <c r="K80" s="184"/>
    </row>
    <row r="81" spans="1:11">
      <c r="A81" s="184"/>
      <c r="B81" s="184"/>
      <c r="C81" s="184"/>
      <c r="D81" s="184"/>
      <c r="E81" s="184"/>
      <c r="F81" s="184"/>
      <c r="G81" s="184"/>
      <c r="H81" s="184"/>
      <c r="I81" s="184"/>
      <c r="J81" s="184"/>
      <c r="K81" s="184"/>
    </row>
    <row r="82" spans="1:11">
      <c r="A82" s="184"/>
      <c r="B82" s="184"/>
      <c r="C82" s="184"/>
      <c r="D82" s="184"/>
      <c r="E82" s="184"/>
      <c r="F82" s="184"/>
      <c r="G82" s="184"/>
      <c r="H82" s="184"/>
      <c r="I82" s="184"/>
      <c r="J82" s="184"/>
      <c r="K82" s="184"/>
    </row>
    <row r="83" spans="1:11">
      <c r="A83" s="184"/>
      <c r="B83" s="184"/>
      <c r="C83" s="184"/>
      <c r="D83" s="184"/>
      <c r="E83" s="184"/>
      <c r="F83" s="184"/>
      <c r="G83" s="184"/>
      <c r="H83" s="184"/>
      <c r="I83" s="184"/>
      <c r="J83" s="184"/>
      <c r="K83" s="184"/>
    </row>
    <row r="84" spans="1:11">
      <c r="A84" s="184"/>
      <c r="B84" s="184"/>
      <c r="C84" s="184"/>
      <c r="D84" s="184"/>
      <c r="E84" s="184"/>
      <c r="F84" s="184"/>
      <c r="G84" s="184"/>
      <c r="H84" s="184"/>
      <c r="I84" s="184"/>
      <c r="J84" s="184"/>
      <c r="K84" s="184"/>
    </row>
    <row r="85" spans="1:11">
      <c r="A85" s="184"/>
      <c r="B85" s="184"/>
      <c r="C85" s="184"/>
      <c r="D85" s="184"/>
      <c r="E85" s="184"/>
      <c r="F85" s="184"/>
      <c r="G85" s="184"/>
      <c r="H85" s="184"/>
      <c r="I85" s="184"/>
      <c r="J85" s="184"/>
      <c r="K85" s="184"/>
    </row>
    <row r="86" spans="1:11">
      <c r="A86" s="184"/>
      <c r="B86" s="184"/>
      <c r="C86" s="184"/>
      <c r="D86" s="184"/>
      <c r="E86" s="184"/>
      <c r="F86" s="184"/>
      <c r="G86" s="184"/>
      <c r="H86" s="184"/>
      <c r="I86" s="184"/>
      <c r="J86" s="184"/>
      <c r="K86" s="184"/>
    </row>
    <row r="87" spans="1:11">
      <c r="A87" s="184"/>
      <c r="B87" s="184"/>
      <c r="C87" s="184"/>
      <c r="D87" s="184"/>
      <c r="E87" s="184"/>
      <c r="F87" s="184"/>
      <c r="G87" s="184"/>
      <c r="H87" s="184"/>
      <c r="I87" s="184"/>
      <c r="J87" s="184"/>
      <c r="K87" s="184"/>
    </row>
    <row r="88" spans="1:11">
      <c r="A88" s="184"/>
      <c r="B88" s="184"/>
      <c r="C88" s="184"/>
      <c r="D88" s="184"/>
      <c r="E88" s="184"/>
      <c r="F88" s="184"/>
      <c r="G88" s="184"/>
      <c r="H88" s="184"/>
      <c r="I88" s="184"/>
      <c r="J88" s="184"/>
      <c r="K88" s="184"/>
    </row>
    <row r="89" spans="1:11">
      <c r="A89" s="184"/>
      <c r="B89" s="184"/>
      <c r="C89" s="184"/>
      <c r="D89" s="184"/>
      <c r="E89" s="184"/>
      <c r="F89" s="184"/>
      <c r="G89" s="184"/>
      <c r="H89" s="184"/>
      <c r="I89" s="184"/>
      <c r="J89" s="184"/>
      <c r="K89" s="184"/>
    </row>
    <row r="90" spans="1:11">
      <c r="A90" s="184"/>
      <c r="B90" s="184"/>
      <c r="C90" s="184"/>
      <c r="D90" s="184"/>
      <c r="E90" s="184"/>
      <c r="F90" s="184"/>
      <c r="G90" s="184"/>
      <c r="H90" s="184"/>
      <c r="I90" s="184"/>
      <c r="J90" s="184"/>
      <c r="K90" s="184"/>
    </row>
    <row r="91" spans="1:11">
      <c r="A91" s="184"/>
      <c r="B91" s="184"/>
      <c r="C91" s="184"/>
      <c r="D91" s="184"/>
      <c r="E91" s="184"/>
      <c r="F91" s="184"/>
      <c r="G91" s="184"/>
      <c r="H91" s="184"/>
      <c r="I91" s="184"/>
      <c r="J91" s="184"/>
      <c r="K91" s="184"/>
    </row>
    <row r="92" spans="1:11">
      <c r="A92" s="184"/>
      <c r="B92" s="184"/>
      <c r="C92" s="184"/>
      <c r="D92" s="184"/>
      <c r="E92" s="184"/>
      <c r="F92" s="184"/>
      <c r="G92" s="184"/>
      <c r="H92" s="184"/>
      <c r="I92" s="184"/>
      <c r="J92" s="184"/>
      <c r="K92" s="184"/>
    </row>
    <row r="93" spans="1:11">
      <c r="A93" s="184"/>
      <c r="B93" s="184"/>
      <c r="C93" s="184"/>
      <c r="D93" s="184"/>
      <c r="E93" s="184"/>
      <c r="F93" s="184"/>
      <c r="G93" s="184"/>
      <c r="H93" s="184"/>
      <c r="I93" s="184"/>
      <c r="J93" s="184"/>
      <c r="K93" s="184"/>
    </row>
    <row r="94" spans="1:11">
      <c r="A94" s="184"/>
      <c r="B94" s="184"/>
      <c r="C94" s="184"/>
      <c r="D94" s="184"/>
      <c r="E94" s="184"/>
      <c r="F94" s="184"/>
      <c r="G94" s="184"/>
      <c r="H94" s="184"/>
      <c r="I94" s="184"/>
      <c r="J94" s="184"/>
      <c r="K94" s="184"/>
    </row>
    <row r="95" spans="1:11">
      <c r="A95" s="184"/>
      <c r="B95" s="184"/>
      <c r="C95" s="184"/>
      <c r="D95" s="184"/>
      <c r="E95" s="184"/>
      <c r="F95" s="184"/>
      <c r="G95" s="184"/>
      <c r="H95" s="184"/>
      <c r="I95" s="184"/>
      <c r="J95" s="184"/>
      <c r="K95" s="184"/>
    </row>
    <row r="96" spans="1:11">
      <c r="A96" s="184"/>
      <c r="B96" s="184"/>
      <c r="C96" s="184"/>
      <c r="D96" s="184"/>
      <c r="E96" s="184"/>
      <c r="F96" s="184"/>
      <c r="G96" s="184"/>
      <c r="H96" s="184"/>
      <c r="I96" s="184"/>
      <c r="J96" s="184"/>
      <c r="K96" s="184"/>
    </row>
    <row r="97" spans="1:11">
      <c r="A97" s="184"/>
      <c r="B97" s="184"/>
      <c r="C97" s="184"/>
      <c r="D97" s="184"/>
      <c r="E97" s="184"/>
      <c r="F97" s="184"/>
      <c r="G97" s="184"/>
      <c r="H97" s="184"/>
      <c r="I97" s="184"/>
      <c r="J97" s="184"/>
      <c r="K97" s="184"/>
    </row>
    <row r="98" spans="1:11">
      <c r="A98" s="184"/>
      <c r="B98" s="184"/>
      <c r="C98" s="184"/>
      <c r="D98" s="184"/>
      <c r="E98" s="184"/>
      <c r="F98" s="184"/>
      <c r="G98" s="184"/>
      <c r="H98" s="184"/>
      <c r="I98" s="184"/>
      <c r="J98" s="184"/>
      <c r="K98" s="184"/>
    </row>
    <row r="99" spans="1:11">
      <c r="A99" s="184"/>
      <c r="B99" s="184"/>
      <c r="C99" s="184"/>
      <c r="D99" s="184"/>
      <c r="E99" s="184"/>
      <c r="F99" s="184"/>
      <c r="G99" s="184"/>
      <c r="H99" s="184"/>
      <c r="I99" s="184"/>
      <c r="J99" s="184"/>
      <c r="K99" s="184"/>
    </row>
    <row r="100" spans="1:11">
      <c r="A100" s="184"/>
      <c r="B100" s="184"/>
      <c r="C100" s="184"/>
      <c r="D100" s="184"/>
      <c r="E100" s="184"/>
      <c r="F100" s="184"/>
      <c r="G100" s="184"/>
      <c r="H100" s="184"/>
      <c r="I100" s="184"/>
      <c r="J100" s="184"/>
      <c r="K100" s="184"/>
    </row>
    <row r="101" spans="1:11">
      <c r="A101" s="184"/>
      <c r="B101" s="184"/>
      <c r="C101" s="184"/>
      <c r="D101" s="184"/>
      <c r="E101" s="184"/>
      <c r="F101" s="184"/>
      <c r="G101" s="184"/>
      <c r="H101" s="184"/>
      <c r="I101" s="184"/>
      <c r="J101" s="184"/>
      <c r="K101" s="184"/>
    </row>
    <row r="102" spans="1:11">
      <c r="A102" s="184"/>
      <c r="B102" s="184"/>
      <c r="C102" s="184"/>
      <c r="D102" s="184"/>
      <c r="E102" s="184"/>
      <c r="F102" s="184"/>
      <c r="G102" s="184"/>
      <c r="H102" s="184"/>
      <c r="I102" s="184"/>
      <c r="J102" s="184"/>
      <c r="K102" s="184"/>
    </row>
    <row r="103" spans="1:11">
      <c r="A103" s="184"/>
      <c r="B103" s="184"/>
      <c r="C103" s="184"/>
      <c r="D103" s="184"/>
      <c r="E103" s="184"/>
      <c r="F103" s="184"/>
      <c r="G103" s="184"/>
      <c r="H103" s="184"/>
      <c r="I103" s="184"/>
      <c r="J103" s="184"/>
      <c r="K103" s="184"/>
    </row>
    <row r="104" spans="1:11">
      <c r="A104" s="184"/>
      <c r="B104" s="184"/>
      <c r="C104" s="184"/>
      <c r="D104" s="184"/>
      <c r="E104" s="184"/>
      <c r="F104" s="184"/>
      <c r="G104" s="184"/>
      <c r="H104" s="184"/>
      <c r="I104" s="184"/>
      <c r="J104" s="184"/>
      <c r="K104" s="184"/>
    </row>
    <row r="105" spans="1:11">
      <c r="A105" s="184"/>
      <c r="B105" s="184"/>
      <c r="C105" s="184"/>
      <c r="D105" s="184"/>
      <c r="E105" s="184"/>
      <c r="F105" s="184"/>
      <c r="G105" s="184"/>
      <c r="H105" s="184"/>
      <c r="I105" s="184"/>
      <c r="J105" s="184"/>
      <c r="K105" s="184"/>
    </row>
    <row r="106" spans="1:11">
      <c r="A106" s="184"/>
      <c r="B106" s="184"/>
      <c r="C106" s="184"/>
      <c r="D106" s="184"/>
      <c r="E106" s="184"/>
      <c r="F106" s="184"/>
      <c r="G106" s="184"/>
      <c r="H106" s="184"/>
      <c r="I106" s="184"/>
      <c r="J106" s="184"/>
      <c r="K106" s="184"/>
    </row>
    <row r="107" spans="1:11">
      <c r="A107" s="184"/>
      <c r="B107" s="184"/>
      <c r="C107" s="184"/>
      <c r="D107" s="184"/>
      <c r="E107" s="184"/>
      <c r="F107" s="184"/>
      <c r="G107" s="184"/>
      <c r="H107" s="184"/>
      <c r="I107" s="184"/>
      <c r="J107" s="184"/>
      <c r="K107" s="184"/>
    </row>
    <row r="108" spans="1:11">
      <c r="A108" s="184"/>
      <c r="B108" s="184"/>
      <c r="C108" s="184"/>
      <c r="D108" s="184"/>
      <c r="E108" s="184"/>
      <c r="F108" s="184"/>
      <c r="G108" s="184"/>
      <c r="H108" s="184"/>
      <c r="I108" s="184"/>
      <c r="J108" s="184"/>
      <c r="K108" s="184"/>
    </row>
    <row r="109" spans="1:11">
      <c r="A109" s="184"/>
      <c r="B109" s="184"/>
      <c r="C109" s="184"/>
      <c r="D109" s="184"/>
      <c r="E109" s="184"/>
      <c r="F109" s="184"/>
      <c r="G109" s="184"/>
      <c r="H109" s="184"/>
      <c r="I109" s="184"/>
      <c r="J109" s="184"/>
      <c r="K109" s="184"/>
    </row>
    <row r="110" spans="1:11">
      <c r="A110" s="184"/>
      <c r="B110" s="184"/>
      <c r="C110" s="184"/>
      <c r="D110" s="184"/>
      <c r="E110" s="184"/>
      <c r="F110" s="184"/>
      <c r="G110" s="184"/>
      <c r="H110" s="184"/>
      <c r="I110" s="184"/>
      <c r="J110" s="184"/>
      <c r="K110" s="184"/>
    </row>
    <row r="111" spans="1:11">
      <c r="A111" s="184"/>
      <c r="B111" s="184"/>
      <c r="C111" s="184"/>
      <c r="D111" s="184"/>
      <c r="E111" s="184"/>
      <c r="F111" s="184"/>
      <c r="G111" s="184"/>
      <c r="H111" s="184"/>
      <c r="I111" s="184"/>
      <c r="J111" s="184"/>
      <c r="K111" s="184"/>
    </row>
    <row r="112" spans="1:11">
      <c r="A112" s="184"/>
      <c r="B112" s="184"/>
      <c r="C112" s="184"/>
      <c r="D112" s="184"/>
      <c r="E112" s="184"/>
      <c r="F112" s="184"/>
      <c r="G112" s="184"/>
      <c r="H112" s="184"/>
      <c r="I112" s="184"/>
      <c r="J112" s="184"/>
      <c r="K112" s="184"/>
    </row>
    <row r="113" spans="1:11">
      <c r="A113" s="184"/>
      <c r="B113" s="184"/>
      <c r="C113" s="184"/>
      <c r="D113" s="184"/>
      <c r="E113" s="184"/>
      <c r="F113" s="184"/>
      <c r="G113" s="184"/>
      <c r="H113" s="184"/>
      <c r="I113" s="184"/>
      <c r="J113" s="184"/>
      <c r="K113" s="184"/>
    </row>
    <row r="114" spans="1:11">
      <c r="A114" s="184"/>
      <c r="B114" s="184"/>
      <c r="C114" s="184"/>
      <c r="D114" s="184"/>
      <c r="E114" s="184"/>
      <c r="F114" s="184"/>
      <c r="G114" s="184"/>
      <c r="H114" s="184"/>
      <c r="I114" s="184"/>
      <c r="J114" s="184"/>
      <c r="K114" s="184"/>
    </row>
    <row r="115" spans="1:11">
      <c r="A115" s="184"/>
      <c r="B115" s="184"/>
      <c r="C115" s="184"/>
      <c r="D115" s="184"/>
      <c r="E115" s="184"/>
      <c r="F115" s="184"/>
      <c r="G115" s="184"/>
      <c r="H115" s="184"/>
      <c r="I115" s="184"/>
      <c r="J115" s="184"/>
      <c r="K115" s="184"/>
    </row>
    <row r="116" spans="1:11">
      <c r="A116" s="184"/>
      <c r="B116" s="184"/>
      <c r="C116" s="184"/>
      <c r="D116" s="184"/>
      <c r="E116" s="184"/>
      <c r="F116" s="184"/>
      <c r="G116" s="184"/>
      <c r="H116" s="184"/>
      <c r="I116" s="184"/>
      <c r="J116" s="184"/>
      <c r="K116" s="184"/>
    </row>
    <row r="117" spans="1:11">
      <c r="A117" s="184"/>
      <c r="B117" s="184"/>
      <c r="C117" s="184"/>
      <c r="D117" s="184"/>
      <c r="E117" s="184"/>
      <c r="F117" s="184"/>
      <c r="G117" s="184"/>
      <c r="H117" s="184"/>
      <c r="I117" s="184"/>
      <c r="J117" s="184"/>
      <c r="K117" s="184"/>
    </row>
    <row r="118" spans="1:11">
      <c r="A118" s="184"/>
      <c r="B118" s="184"/>
      <c r="C118" s="184"/>
      <c r="D118" s="184"/>
      <c r="E118" s="184"/>
      <c r="F118" s="184"/>
      <c r="G118" s="184"/>
      <c r="H118" s="184"/>
      <c r="I118" s="184"/>
      <c r="J118" s="184"/>
      <c r="K118" s="184"/>
    </row>
  </sheetData>
  <sheetProtection selectLockedCells="1" selectUnlockedCells="1"/>
  <mergeCells count="5">
    <mergeCell ref="A3:P3"/>
    <mergeCell ref="A5:A6"/>
    <mergeCell ref="B5:F5"/>
    <mergeCell ref="G5:K5"/>
    <mergeCell ref="L5:P5"/>
  </mergeCells>
  <hyperlinks>
    <hyperlink ref="P2" location="පටුන!A1" display="පටුන වෙත"/>
  </hyperlinks>
  <pageMargins left="1.03" right="0.27559055118110237" top="0.74" bottom="0.31496062992125984" header="0.51181102362204722" footer="0.51181102362204722"/>
  <pageSetup paperSize="9" scale="86" firstPageNumber="0" orientation="landscape" horizontalDpi="4294967294" verticalDpi="4294967294" r:id="rId1"/>
  <headerFooter alignWithMargins="0">
    <oddHeader xml:space="preserve">&amp;L&amp;"Calibri"&amp;10 [Public]&amp;1#_x000D_&amp;"Calibri"&amp;11 </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71"/>
  <sheetViews>
    <sheetView showGridLines="0" zoomScaleNormal="100" workbookViewId="0">
      <selection activeCell="J2" sqref="J2"/>
    </sheetView>
  </sheetViews>
  <sheetFormatPr defaultColWidth="10" defaultRowHeight="13.5"/>
  <cols>
    <col min="1" max="1" width="20.875" style="184" customWidth="1"/>
    <col min="2" max="10" width="11.625" style="184" customWidth="1"/>
    <col min="11" max="16384" width="10" style="184"/>
  </cols>
  <sheetData>
    <row r="1" spans="1:17" s="852" customFormat="1" ht="15.75">
      <c r="A1" s="841" t="s">
        <v>222</v>
      </c>
      <c r="B1" s="841"/>
      <c r="C1" s="841"/>
      <c r="D1" s="841"/>
      <c r="E1" s="841"/>
      <c r="F1" s="841"/>
      <c r="G1" s="841"/>
      <c r="H1" s="841"/>
      <c r="I1" s="851"/>
      <c r="J1" s="843" t="s">
        <v>482</v>
      </c>
    </row>
    <row r="2" spans="1:17" s="852" customFormat="1" ht="15.75">
      <c r="A2" s="842"/>
      <c r="B2" s="841"/>
      <c r="C2" s="841"/>
      <c r="D2" s="841"/>
      <c r="E2" s="841"/>
      <c r="F2" s="841"/>
      <c r="G2" s="841"/>
      <c r="H2" s="841"/>
      <c r="I2" s="841"/>
      <c r="J2" s="1981" t="s">
        <v>1482</v>
      </c>
    </row>
    <row r="3" spans="1:17" s="852" customFormat="1" ht="15.75">
      <c r="A3" s="2047" t="s">
        <v>13</v>
      </c>
      <c r="B3" s="2047"/>
      <c r="C3" s="2047"/>
      <c r="D3" s="2047"/>
      <c r="E3" s="2047"/>
      <c r="F3" s="2047"/>
      <c r="G3" s="2047"/>
      <c r="H3" s="2047"/>
      <c r="I3" s="2047"/>
      <c r="J3" s="2047"/>
    </row>
    <row r="4" spans="1:17">
      <c r="A4" s="279"/>
      <c r="B4" s="279"/>
      <c r="C4" s="279"/>
      <c r="D4" s="279"/>
      <c r="E4" s="279"/>
      <c r="F4" s="279"/>
      <c r="G4" s="279"/>
      <c r="H4" s="279"/>
      <c r="I4" s="279"/>
      <c r="J4" s="279"/>
    </row>
    <row r="5" spans="1:17" ht="14.25" thickBot="1">
      <c r="A5" s="183"/>
      <c r="G5" s="200"/>
      <c r="J5" s="1305" t="s">
        <v>483</v>
      </c>
    </row>
    <row r="6" spans="1:17" ht="41.25" thickBot="1">
      <c r="A6" s="1179" t="s">
        <v>150</v>
      </c>
      <c r="B6" s="1316" t="s">
        <v>484</v>
      </c>
      <c r="C6" s="1306" t="s">
        <v>485</v>
      </c>
      <c r="D6" s="1306" t="s">
        <v>486</v>
      </c>
      <c r="E6" s="1306" t="s">
        <v>487</v>
      </c>
      <c r="F6" s="1306" t="s">
        <v>488</v>
      </c>
      <c r="G6" s="1306" t="s">
        <v>489</v>
      </c>
      <c r="H6" s="1306" t="s">
        <v>490</v>
      </c>
      <c r="I6" s="1306" t="s">
        <v>491</v>
      </c>
      <c r="J6" s="1307" t="s">
        <v>492</v>
      </c>
    </row>
    <row r="7" spans="1:17">
      <c r="A7" s="1314" t="s">
        <v>493</v>
      </c>
      <c r="B7" s="1317">
        <v>23531.7</v>
      </c>
      <c r="C7" s="294">
        <v>21543.300000000003</v>
      </c>
      <c r="D7" s="294">
        <v>45075</v>
      </c>
      <c r="E7" s="294">
        <v>21955.599999999999</v>
      </c>
      <c r="F7" s="294">
        <v>19588.599999999999</v>
      </c>
      <c r="G7" s="294">
        <v>41544.199999999997</v>
      </c>
      <c r="H7" s="294">
        <v>21529.4</v>
      </c>
      <c r="I7" s="294">
        <v>20662.2</v>
      </c>
      <c r="J7" s="1308">
        <v>42191.600000000006</v>
      </c>
      <c r="L7" s="187"/>
      <c r="M7" s="295"/>
      <c r="N7" s="187"/>
      <c r="O7" s="292"/>
      <c r="P7" s="292"/>
      <c r="Q7" s="292"/>
    </row>
    <row r="8" spans="1:17">
      <c r="A8" s="1322" t="s">
        <v>494</v>
      </c>
      <c r="B8" s="1318">
        <v>21317</v>
      </c>
      <c r="C8" s="296">
        <v>20528.900000000001</v>
      </c>
      <c r="D8" s="296">
        <v>41845.9</v>
      </c>
      <c r="E8" s="296">
        <v>20613</v>
      </c>
      <c r="F8" s="296">
        <v>19088</v>
      </c>
      <c r="G8" s="294">
        <v>39701</v>
      </c>
      <c r="H8" s="296">
        <v>20371</v>
      </c>
      <c r="I8" s="296">
        <v>20200</v>
      </c>
      <c r="J8" s="1308">
        <v>40571</v>
      </c>
      <c r="L8" s="187"/>
      <c r="M8" s="295"/>
      <c r="N8" s="187"/>
      <c r="O8" s="292"/>
      <c r="P8" s="292"/>
      <c r="Q8" s="292"/>
    </row>
    <row r="9" spans="1:17">
      <c r="A9" s="1322" t="s">
        <v>495</v>
      </c>
      <c r="B9" s="1318">
        <v>2214.6999999999998</v>
      </c>
      <c r="C9" s="296">
        <v>1014.4</v>
      </c>
      <c r="D9" s="296">
        <v>3229.1</v>
      </c>
      <c r="E9" s="296">
        <v>1342.6</v>
      </c>
      <c r="F9" s="296">
        <v>500.6</v>
      </c>
      <c r="G9" s="294">
        <v>1843.1999999999998</v>
      </c>
      <c r="H9" s="296">
        <v>1158.4000000000001</v>
      </c>
      <c r="I9" s="296">
        <v>462.2</v>
      </c>
      <c r="J9" s="1308">
        <v>1620.6000000000001</v>
      </c>
      <c r="L9" s="187"/>
      <c r="M9" s="295"/>
      <c r="N9" s="187"/>
      <c r="O9" s="292"/>
      <c r="P9" s="292"/>
      <c r="Q9" s="292"/>
    </row>
    <row r="10" spans="1:17">
      <c r="A10" s="1314" t="s">
        <v>496</v>
      </c>
      <c r="B10" s="1317">
        <v>24558.3</v>
      </c>
      <c r="C10" s="294">
        <v>23838.6</v>
      </c>
      <c r="D10" s="294">
        <v>48396.899999999994</v>
      </c>
      <c r="E10" s="294">
        <v>25488.3</v>
      </c>
      <c r="F10" s="294">
        <v>23202</v>
      </c>
      <c r="G10" s="294">
        <v>48690.3</v>
      </c>
      <c r="H10" s="294">
        <v>24426.6</v>
      </c>
      <c r="I10" s="294">
        <v>23512.1</v>
      </c>
      <c r="J10" s="1308">
        <v>47938.7</v>
      </c>
      <c r="L10" s="187"/>
      <c r="M10" s="295"/>
      <c r="N10" s="187"/>
      <c r="O10" s="292"/>
      <c r="P10" s="292"/>
      <c r="Q10" s="292"/>
    </row>
    <row r="11" spans="1:17">
      <c r="A11" s="1322" t="s">
        <v>494</v>
      </c>
      <c r="B11" s="1318">
        <v>21709.599999999999</v>
      </c>
      <c r="C11" s="296">
        <v>22090</v>
      </c>
      <c r="D11" s="296">
        <v>43799.6</v>
      </c>
      <c r="E11" s="296">
        <v>22852</v>
      </c>
      <c r="F11" s="296">
        <v>21943</v>
      </c>
      <c r="G11" s="294">
        <v>44795</v>
      </c>
      <c r="H11" s="296">
        <v>22178</v>
      </c>
      <c r="I11" s="296">
        <v>22172</v>
      </c>
      <c r="J11" s="1308">
        <v>44350</v>
      </c>
      <c r="L11" s="187"/>
      <c r="M11" s="295"/>
      <c r="N11" s="187"/>
      <c r="O11" s="292"/>
      <c r="P11" s="292"/>
      <c r="Q11" s="292"/>
    </row>
    <row r="12" spans="1:17">
      <c r="A12" s="1322" t="s">
        <v>495</v>
      </c>
      <c r="B12" s="1318">
        <v>2848.7</v>
      </c>
      <c r="C12" s="296">
        <v>1748.6</v>
      </c>
      <c r="D12" s="296">
        <v>4597.2999999999993</v>
      </c>
      <c r="E12" s="296">
        <v>2636.3</v>
      </c>
      <c r="F12" s="296">
        <v>1259</v>
      </c>
      <c r="G12" s="294">
        <v>3895.3</v>
      </c>
      <c r="H12" s="296">
        <v>2248.6</v>
      </c>
      <c r="I12" s="296">
        <v>1340.1</v>
      </c>
      <c r="J12" s="1308">
        <v>3588.7</v>
      </c>
      <c r="L12" s="187"/>
      <c r="M12" s="295"/>
      <c r="N12" s="187"/>
      <c r="O12" s="292"/>
      <c r="P12" s="292"/>
      <c r="Q12" s="292"/>
    </row>
    <row r="13" spans="1:17">
      <c r="A13" s="1314" t="s">
        <v>497</v>
      </c>
      <c r="B13" s="1317">
        <v>1825.1</v>
      </c>
      <c r="C13" s="294">
        <v>1283</v>
      </c>
      <c r="D13" s="294">
        <v>3108.1</v>
      </c>
      <c r="E13" s="294">
        <v>1699.6</v>
      </c>
      <c r="F13" s="294">
        <v>1231.5</v>
      </c>
      <c r="G13" s="294">
        <v>2931.1</v>
      </c>
      <c r="H13" s="294">
        <v>2068</v>
      </c>
      <c r="I13" s="294">
        <v>1847</v>
      </c>
      <c r="J13" s="1308">
        <v>3915</v>
      </c>
      <c r="L13" s="187"/>
      <c r="M13" s="295"/>
      <c r="N13" s="187"/>
      <c r="O13" s="292"/>
      <c r="P13" s="292"/>
      <c r="Q13" s="292"/>
    </row>
    <row r="14" spans="1:17">
      <c r="A14" s="1322" t="s">
        <v>494</v>
      </c>
      <c r="B14" s="1318">
        <v>1438</v>
      </c>
      <c r="C14" s="296">
        <v>1058</v>
      </c>
      <c r="D14" s="296">
        <v>2496</v>
      </c>
      <c r="E14" s="296">
        <v>1457</v>
      </c>
      <c r="F14" s="296">
        <v>947</v>
      </c>
      <c r="G14" s="294">
        <v>2404</v>
      </c>
      <c r="H14" s="296">
        <v>1920</v>
      </c>
      <c r="I14" s="296">
        <v>1637</v>
      </c>
      <c r="J14" s="1308">
        <v>3557</v>
      </c>
      <c r="L14" s="187"/>
      <c r="M14" s="295"/>
      <c r="N14" s="187"/>
      <c r="O14" s="292"/>
      <c r="P14" s="292"/>
      <c r="Q14" s="292"/>
    </row>
    <row r="15" spans="1:17">
      <c r="A15" s="1322" t="s">
        <v>495</v>
      </c>
      <c r="B15" s="1318">
        <v>387.1</v>
      </c>
      <c r="C15" s="296">
        <v>225</v>
      </c>
      <c r="D15" s="296">
        <v>612.1</v>
      </c>
      <c r="E15" s="296">
        <v>242.6</v>
      </c>
      <c r="F15" s="296">
        <v>284.5</v>
      </c>
      <c r="G15" s="294">
        <v>527.1</v>
      </c>
      <c r="H15" s="296">
        <v>148</v>
      </c>
      <c r="I15" s="296">
        <v>210</v>
      </c>
      <c r="J15" s="1308">
        <v>358</v>
      </c>
      <c r="M15" s="295"/>
      <c r="O15" s="292"/>
      <c r="P15" s="292"/>
      <c r="Q15" s="292"/>
    </row>
    <row r="16" spans="1:17">
      <c r="A16" s="1314" t="s">
        <v>498</v>
      </c>
      <c r="B16" s="1317">
        <v>6203</v>
      </c>
      <c r="C16" s="294">
        <v>6558.2000000000007</v>
      </c>
      <c r="D16" s="294">
        <v>12761.2</v>
      </c>
      <c r="E16" s="294">
        <v>6301.4</v>
      </c>
      <c r="F16" s="294">
        <v>5786.6</v>
      </c>
      <c r="G16" s="294">
        <v>12088</v>
      </c>
      <c r="H16" s="294">
        <v>6510</v>
      </c>
      <c r="I16" s="294">
        <v>6622</v>
      </c>
      <c r="J16" s="1308">
        <v>13132</v>
      </c>
      <c r="L16" s="187"/>
      <c r="M16" s="295"/>
      <c r="N16" s="187"/>
      <c r="O16" s="292"/>
      <c r="P16" s="292"/>
      <c r="Q16" s="292"/>
    </row>
    <row r="17" spans="1:17">
      <c r="A17" s="1322" t="s">
        <v>494</v>
      </c>
      <c r="B17" s="1318">
        <v>5847.3</v>
      </c>
      <c r="C17" s="296">
        <v>5470.3</v>
      </c>
      <c r="D17" s="296">
        <v>11317.6</v>
      </c>
      <c r="E17" s="296">
        <v>5752</v>
      </c>
      <c r="F17" s="296">
        <v>4893</v>
      </c>
      <c r="G17" s="294">
        <v>10645</v>
      </c>
      <c r="H17" s="296">
        <v>5806</v>
      </c>
      <c r="I17" s="296">
        <v>5886</v>
      </c>
      <c r="J17" s="1308">
        <v>11692</v>
      </c>
      <c r="L17" s="187"/>
      <c r="M17" s="295"/>
      <c r="N17" s="187"/>
      <c r="O17" s="292"/>
      <c r="P17" s="292"/>
      <c r="Q17" s="292"/>
    </row>
    <row r="18" spans="1:17">
      <c r="A18" s="1322" t="s">
        <v>495</v>
      </c>
      <c r="B18" s="1318">
        <v>355.7</v>
      </c>
      <c r="C18" s="296">
        <v>1087.9000000000001</v>
      </c>
      <c r="D18" s="296">
        <v>1443.6000000000001</v>
      </c>
      <c r="E18" s="296">
        <v>549.4</v>
      </c>
      <c r="F18" s="296">
        <v>893.6</v>
      </c>
      <c r="G18" s="294">
        <v>1443</v>
      </c>
      <c r="H18" s="296">
        <v>704</v>
      </c>
      <c r="I18" s="296">
        <v>736</v>
      </c>
      <c r="J18" s="1308">
        <v>1440</v>
      </c>
      <c r="M18" s="295"/>
      <c r="N18" s="187"/>
      <c r="O18" s="292"/>
      <c r="P18" s="292"/>
      <c r="Q18" s="292"/>
    </row>
    <row r="19" spans="1:17">
      <c r="A19" s="1314" t="s">
        <v>499</v>
      </c>
      <c r="B19" s="1317">
        <v>24054.6</v>
      </c>
      <c r="C19" s="294">
        <v>23351.4</v>
      </c>
      <c r="D19" s="294">
        <v>47406</v>
      </c>
      <c r="E19" s="294">
        <v>21596.1</v>
      </c>
      <c r="F19" s="294">
        <v>19881.2</v>
      </c>
      <c r="G19" s="294">
        <v>41477.300000000003</v>
      </c>
      <c r="H19" s="294">
        <v>23847.200000000001</v>
      </c>
      <c r="I19" s="294">
        <v>22318</v>
      </c>
      <c r="J19" s="1308">
        <v>46165.2</v>
      </c>
      <c r="L19" s="187"/>
      <c r="M19" s="295"/>
      <c r="N19" s="187"/>
      <c r="O19" s="292"/>
      <c r="P19" s="292"/>
      <c r="Q19" s="292"/>
    </row>
    <row r="20" spans="1:17">
      <c r="A20" s="1322" t="s">
        <v>494</v>
      </c>
      <c r="B20" s="1318">
        <v>21777</v>
      </c>
      <c r="C20" s="296">
        <v>16918.400000000001</v>
      </c>
      <c r="D20" s="296">
        <v>38695.4</v>
      </c>
      <c r="E20" s="296">
        <v>19246</v>
      </c>
      <c r="F20" s="296">
        <v>12918</v>
      </c>
      <c r="G20" s="294">
        <v>32164</v>
      </c>
      <c r="H20" s="296">
        <v>21872</v>
      </c>
      <c r="I20" s="296">
        <v>14456</v>
      </c>
      <c r="J20" s="1308">
        <v>36328</v>
      </c>
      <c r="L20" s="187"/>
      <c r="M20" s="295"/>
      <c r="N20" s="187"/>
      <c r="O20" s="292"/>
      <c r="P20" s="292"/>
      <c r="Q20" s="292"/>
    </row>
    <row r="21" spans="1:17">
      <c r="A21" s="1322" t="s">
        <v>495</v>
      </c>
      <c r="B21" s="1318">
        <v>2277.6</v>
      </c>
      <c r="C21" s="296">
        <v>6433</v>
      </c>
      <c r="D21" s="296">
        <v>8710.6</v>
      </c>
      <c r="E21" s="296">
        <v>2350.1</v>
      </c>
      <c r="F21" s="296">
        <v>6963.2</v>
      </c>
      <c r="G21" s="294">
        <v>9313.2999999999993</v>
      </c>
      <c r="H21" s="296">
        <v>1975.2</v>
      </c>
      <c r="I21" s="296">
        <v>7862</v>
      </c>
      <c r="J21" s="1308">
        <v>9837.2000000000007</v>
      </c>
      <c r="L21" s="187"/>
      <c r="M21" s="295"/>
      <c r="N21" s="187"/>
      <c r="O21" s="292"/>
      <c r="P21" s="292"/>
      <c r="Q21" s="292"/>
    </row>
    <row r="22" spans="1:17">
      <c r="A22" s="1314" t="s">
        <v>500</v>
      </c>
      <c r="B22" s="1317">
        <v>9739.9</v>
      </c>
      <c r="C22" s="294">
        <v>9520.1</v>
      </c>
      <c r="D22" s="294">
        <v>19260</v>
      </c>
      <c r="E22" s="294">
        <v>9752.2000000000007</v>
      </c>
      <c r="F22" s="294">
        <v>7495.6</v>
      </c>
      <c r="G22" s="294">
        <v>17247.800000000003</v>
      </c>
      <c r="H22" s="294">
        <v>9629.5</v>
      </c>
      <c r="I22" s="294">
        <v>9095.5</v>
      </c>
      <c r="J22" s="1308">
        <v>18725</v>
      </c>
      <c r="L22" s="187"/>
      <c r="M22" s="295"/>
      <c r="N22" s="187"/>
      <c r="O22" s="292"/>
      <c r="P22" s="292"/>
      <c r="Q22" s="292"/>
    </row>
    <row r="23" spans="1:17">
      <c r="A23" s="1322" t="s">
        <v>494</v>
      </c>
      <c r="B23" s="1318">
        <v>8600</v>
      </c>
      <c r="C23" s="296">
        <v>7538</v>
      </c>
      <c r="D23" s="296">
        <v>16138</v>
      </c>
      <c r="E23" s="296">
        <v>8986</v>
      </c>
      <c r="F23" s="296">
        <v>5658</v>
      </c>
      <c r="G23" s="294">
        <v>14644</v>
      </c>
      <c r="H23" s="296">
        <v>8714</v>
      </c>
      <c r="I23" s="296">
        <v>7189</v>
      </c>
      <c r="J23" s="1308">
        <v>15903</v>
      </c>
      <c r="L23" s="187"/>
      <c r="M23" s="295"/>
      <c r="N23" s="187"/>
      <c r="O23" s="292"/>
      <c r="P23" s="292"/>
      <c r="Q23" s="292"/>
    </row>
    <row r="24" spans="1:17">
      <c r="A24" s="1322" t="s">
        <v>495</v>
      </c>
      <c r="B24" s="1318">
        <v>1139.9000000000001</v>
      </c>
      <c r="C24" s="296">
        <v>1982.1</v>
      </c>
      <c r="D24" s="296">
        <v>3122</v>
      </c>
      <c r="E24" s="296">
        <v>766.2</v>
      </c>
      <c r="F24" s="296">
        <v>1837.6</v>
      </c>
      <c r="G24" s="294">
        <v>2603.8000000000002</v>
      </c>
      <c r="H24" s="296">
        <v>915.5</v>
      </c>
      <c r="I24" s="296">
        <v>1906.5</v>
      </c>
      <c r="J24" s="1308">
        <v>2822</v>
      </c>
      <c r="M24" s="295"/>
      <c r="N24" s="187"/>
      <c r="O24" s="292"/>
      <c r="P24" s="292"/>
      <c r="Q24" s="292"/>
    </row>
    <row r="25" spans="1:17">
      <c r="A25" s="1314" t="s">
        <v>501</v>
      </c>
      <c r="B25" s="1317">
        <v>3903.5</v>
      </c>
      <c r="C25" s="294">
        <v>1758.2</v>
      </c>
      <c r="D25" s="294">
        <v>5661.7</v>
      </c>
      <c r="E25" s="294">
        <v>3964.3999999999996</v>
      </c>
      <c r="F25" s="294">
        <v>2069.6999999999998</v>
      </c>
      <c r="G25" s="294">
        <v>6034.0999999999995</v>
      </c>
      <c r="H25" s="294">
        <v>4205.8</v>
      </c>
      <c r="I25" s="294">
        <v>1118</v>
      </c>
      <c r="J25" s="1308">
        <v>5323.8</v>
      </c>
      <c r="L25" s="187"/>
      <c r="M25" s="295"/>
      <c r="N25" s="187"/>
      <c r="O25" s="292"/>
      <c r="P25" s="292"/>
      <c r="Q25" s="292"/>
    </row>
    <row r="26" spans="1:17">
      <c r="A26" s="1322" t="s">
        <v>494</v>
      </c>
      <c r="B26" s="1318">
        <v>2966</v>
      </c>
      <c r="C26" s="296">
        <v>980.2</v>
      </c>
      <c r="D26" s="296">
        <v>3946.2</v>
      </c>
      <c r="E26" s="296">
        <v>3134.6</v>
      </c>
      <c r="F26" s="296">
        <v>1212</v>
      </c>
      <c r="G26" s="294">
        <v>4346.6000000000004</v>
      </c>
      <c r="H26" s="296">
        <v>3746</v>
      </c>
      <c r="I26" s="296">
        <v>833</v>
      </c>
      <c r="J26" s="1308">
        <v>4579</v>
      </c>
      <c r="L26" s="187"/>
      <c r="M26" s="295"/>
      <c r="N26" s="187"/>
      <c r="O26" s="292"/>
      <c r="P26" s="292"/>
      <c r="Q26" s="292"/>
    </row>
    <row r="27" spans="1:17">
      <c r="A27" s="1322" t="s">
        <v>495</v>
      </c>
      <c r="B27" s="1318">
        <v>937.5</v>
      </c>
      <c r="C27" s="296">
        <v>778</v>
      </c>
      <c r="D27" s="296">
        <v>1715.5</v>
      </c>
      <c r="E27" s="296">
        <v>829.8</v>
      </c>
      <c r="F27" s="296">
        <v>857.7</v>
      </c>
      <c r="G27" s="294">
        <v>1687.5</v>
      </c>
      <c r="H27" s="296">
        <v>459.8</v>
      </c>
      <c r="I27" s="296">
        <v>285</v>
      </c>
      <c r="J27" s="1308">
        <v>744.8</v>
      </c>
      <c r="M27" s="295"/>
      <c r="N27" s="187"/>
      <c r="O27" s="292"/>
      <c r="P27" s="292"/>
      <c r="Q27" s="292"/>
    </row>
    <row r="28" spans="1:17">
      <c r="A28" s="1314" t="s">
        <v>502</v>
      </c>
      <c r="B28" s="1317">
        <v>13296.4</v>
      </c>
      <c r="C28" s="294">
        <v>13933.5</v>
      </c>
      <c r="D28" s="294">
        <v>27229.899999999998</v>
      </c>
      <c r="E28" s="294">
        <v>14976</v>
      </c>
      <c r="F28" s="294">
        <v>14675.5</v>
      </c>
      <c r="G28" s="294">
        <v>29651.5</v>
      </c>
      <c r="H28" s="294">
        <v>15923.1</v>
      </c>
      <c r="I28" s="294">
        <v>14765.6</v>
      </c>
      <c r="J28" s="1308">
        <v>30688.7</v>
      </c>
      <c r="L28" s="187"/>
      <c r="M28" s="295"/>
      <c r="N28" s="187"/>
      <c r="O28" s="292"/>
      <c r="P28" s="292"/>
      <c r="Q28" s="292"/>
    </row>
    <row r="29" spans="1:17">
      <c r="A29" s="1322" t="s">
        <v>494</v>
      </c>
      <c r="B29" s="1318">
        <v>11395.6</v>
      </c>
      <c r="C29" s="296">
        <v>11508.5</v>
      </c>
      <c r="D29" s="296">
        <v>22904.1</v>
      </c>
      <c r="E29" s="296">
        <v>12240</v>
      </c>
      <c r="F29" s="296">
        <v>12477</v>
      </c>
      <c r="G29" s="294">
        <v>24717</v>
      </c>
      <c r="H29" s="296">
        <v>13042</v>
      </c>
      <c r="I29" s="296">
        <v>12647</v>
      </c>
      <c r="J29" s="1308">
        <v>25689</v>
      </c>
      <c r="L29" s="187"/>
      <c r="M29" s="295"/>
      <c r="N29" s="187"/>
      <c r="O29" s="292"/>
      <c r="P29" s="292"/>
      <c r="Q29" s="292"/>
    </row>
    <row r="30" spans="1:17">
      <c r="A30" s="1322" t="s">
        <v>495</v>
      </c>
      <c r="B30" s="1318">
        <v>1900.8</v>
      </c>
      <c r="C30" s="296">
        <v>2425</v>
      </c>
      <c r="D30" s="296">
        <v>4325.8</v>
      </c>
      <c r="E30" s="296">
        <v>2736</v>
      </c>
      <c r="F30" s="296">
        <v>2198.5</v>
      </c>
      <c r="G30" s="294">
        <v>4934.5</v>
      </c>
      <c r="H30" s="296">
        <v>2881.1</v>
      </c>
      <c r="I30" s="296">
        <v>2118.6</v>
      </c>
      <c r="J30" s="1308">
        <v>4999.7</v>
      </c>
      <c r="L30" s="187"/>
      <c r="M30" s="295"/>
      <c r="N30" s="187"/>
      <c r="O30" s="292"/>
      <c r="P30" s="292"/>
      <c r="Q30" s="292"/>
    </row>
    <row r="31" spans="1:17">
      <c r="A31" s="1314" t="s">
        <v>503</v>
      </c>
      <c r="B31" s="1317">
        <v>1967.5</v>
      </c>
      <c r="C31" s="294">
        <v>1387.8</v>
      </c>
      <c r="D31" s="294">
        <v>3355.3</v>
      </c>
      <c r="E31" s="294">
        <v>4754</v>
      </c>
      <c r="F31" s="294">
        <v>3998</v>
      </c>
      <c r="G31" s="294">
        <v>8752</v>
      </c>
      <c r="H31" s="294">
        <v>4974</v>
      </c>
      <c r="I31" s="294">
        <v>2563</v>
      </c>
      <c r="J31" s="1308">
        <v>7537</v>
      </c>
      <c r="L31" s="187"/>
      <c r="M31" s="295"/>
      <c r="N31" s="187"/>
      <c r="O31" s="292"/>
      <c r="P31" s="292"/>
      <c r="Q31" s="292"/>
    </row>
    <row r="32" spans="1:17">
      <c r="A32" s="1322" t="s">
        <v>494</v>
      </c>
      <c r="B32" s="1318">
        <v>976</v>
      </c>
      <c r="C32" s="296">
        <v>887</v>
      </c>
      <c r="D32" s="296">
        <v>1863</v>
      </c>
      <c r="E32" s="296">
        <v>1061</v>
      </c>
      <c r="F32" s="296">
        <v>1512</v>
      </c>
      <c r="G32" s="294">
        <v>2573</v>
      </c>
      <c r="H32" s="296">
        <v>1606</v>
      </c>
      <c r="I32" s="296">
        <v>819</v>
      </c>
      <c r="J32" s="1308">
        <v>2425</v>
      </c>
      <c r="L32" s="187"/>
      <c r="M32" s="295"/>
      <c r="N32" s="187"/>
      <c r="O32" s="292"/>
      <c r="P32" s="292"/>
      <c r="Q32" s="292"/>
    </row>
    <row r="33" spans="1:17">
      <c r="A33" s="1322" t="s">
        <v>495</v>
      </c>
      <c r="B33" s="1318">
        <v>991.5</v>
      </c>
      <c r="C33" s="296">
        <v>500.8</v>
      </c>
      <c r="D33" s="296">
        <v>1492.3</v>
      </c>
      <c r="E33" s="296">
        <v>3693</v>
      </c>
      <c r="F33" s="296">
        <v>2486</v>
      </c>
      <c r="G33" s="294">
        <v>6179</v>
      </c>
      <c r="H33" s="296">
        <v>3368</v>
      </c>
      <c r="I33" s="296">
        <v>1744</v>
      </c>
      <c r="J33" s="1308">
        <v>5112</v>
      </c>
      <c r="L33" s="187"/>
      <c r="M33" s="295"/>
      <c r="N33" s="187"/>
      <c r="O33" s="292"/>
      <c r="P33" s="292"/>
      <c r="Q33" s="292"/>
    </row>
    <row r="34" spans="1:17">
      <c r="A34" s="1314" t="s">
        <v>504</v>
      </c>
      <c r="B34" s="1317">
        <v>173.2</v>
      </c>
      <c r="C34" s="294">
        <v>207.8</v>
      </c>
      <c r="D34" s="296">
        <v>381</v>
      </c>
      <c r="E34" s="294">
        <v>1373</v>
      </c>
      <c r="F34" s="294">
        <v>993</v>
      </c>
      <c r="G34" s="294">
        <v>2366</v>
      </c>
      <c r="H34" s="294">
        <v>1173</v>
      </c>
      <c r="I34" s="294">
        <v>595</v>
      </c>
      <c r="J34" s="1308">
        <v>1768</v>
      </c>
      <c r="L34" s="187"/>
      <c r="M34" s="295"/>
      <c r="N34" s="187"/>
      <c r="O34" s="292"/>
      <c r="P34" s="292"/>
      <c r="Q34" s="292"/>
    </row>
    <row r="35" spans="1:17">
      <c r="A35" s="1322" t="s">
        <v>494</v>
      </c>
      <c r="B35" s="1318">
        <v>0</v>
      </c>
      <c r="C35" s="296">
        <v>0</v>
      </c>
      <c r="D35" s="296">
        <v>0</v>
      </c>
      <c r="E35" s="296">
        <v>885</v>
      </c>
      <c r="F35" s="296">
        <v>20</v>
      </c>
      <c r="G35" s="294">
        <v>905</v>
      </c>
      <c r="H35" s="296">
        <v>977</v>
      </c>
      <c r="I35" s="296">
        <v>82</v>
      </c>
      <c r="J35" s="1308">
        <v>1059</v>
      </c>
      <c r="M35" s="295"/>
      <c r="O35" s="292"/>
      <c r="P35" s="292"/>
      <c r="Q35" s="292"/>
    </row>
    <row r="36" spans="1:17" ht="14.25" thickBot="1">
      <c r="A36" s="1322" t="s">
        <v>495</v>
      </c>
      <c r="B36" s="1318">
        <v>173.2</v>
      </c>
      <c r="C36" s="296">
        <v>207.8</v>
      </c>
      <c r="D36" s="296">
        <v>381</v>
      </c>
      <c r="E36" s="296">
        <v>488</v>
      </c>
      <c r="F36" s="296">
        <v>973</v>
      </c>
      <c r="G36" s="294">
        <v>1461</v>
      </c>
      <c r="H36" s="296">
        <v>196</v>
      </c>
      <c r="I36" s="296">
        <v>513</v>
      </c>
      <c r="J36" s="1308">
        <v>709</v>
      </c>
      <c r="M36" s="295"/>
      <c r="N36" s="187"/>
      <c r="O36" s="292"/>
      <c r="P36" s="292"/>
      <c r="Q36" s="292"/>
    </row>
    <row r="37" spans="1:17">
      <c r="A37" s="1315" t="s">
        <v>154</v>
      </c>
      <c r="B37" s="1319">
        <v>109253.2</v>
      </c>
      <c r="C37" s="1312">
        <v>103381.9</v>
      </c>
      <c r="D37" s="1312">
        <v>212635.1</v>
      </c>
      <c r="E37" s="1312">
        <v>111860.6</v>
      </c>
      <c r="F37" s="1312">
        <v>98921.7</v>
      </c>
      <c r="G37" s="1312">
        <v>210782.3</v>
      </c>
      <c r="H37" s="1312">
        <v>114286.6</v>
      </c>
      <c r="I37" s="1312">
        <v>103098.4</v>
      </c>
      <c r="J37" s="1313">
        <v>217385</v>
      </c>
      <c r="L37" s="187"/>
      <c r="M37" s="295"/>
      <c r="N37" s="187"/>
      <c r="O37" s="292"/>
      <c r="P37" s="292"/>
      <c r="Q37" s="292"/>
    </row>
    <row r="38" spans="1:17">
      <c r="A38" s="1184" t="s">
        <v>505</v>
      </c>
      <c r="B38" s="1320">
        <v>96026.5</v>
      </c>
      <c r="C38" s="297">
        <v>86979.3</v>
      </c>
      <c r="D38" s="297">
        <v>183005.80000000002</v>
      </c>
      <c r="E38" s="297">
        <v>96226.6</v>
      </c>
      <c r="F38" s="297">
        <v>80668</v>
      </c>
      <c r="G38" s="297">
        <v>176894.6</v>
      </c>
      <c r="H38" s="297">
        <v>100232</v>
      </c>
      <c r="I38" s="297">
        <v>85921</v>
      </c>
      <c r="J38" s="1309">
        <v>186153</v>
      </c>
      <c r="L38" s="187"/>
      <c r="M38" s="295"/>
      <c r="N38" s="187"/>
      <c r="O38" s="292"/>
      <c r="P38" s="292"/>
      <c r="Q38" s="292"/>
    </row>
    <row r="39" spans="1:17" ht="14.25" thickBot="1">
      <c r="A39" s="1236" t="s">
        <v>495</v>
      </c>
      <c r="B39" s="1321">
        <v>13226.699999999999</v>
      </c>
      <c r="C39" s="1310">
        <v>16402.599999999999</v>
      </c>
      <c r="D39" s="1310">
        <v>29629.3</v>
      </c>
      <c r="E39" s="1310">
        <v>15634</v>
      </c>
      <c r="F39" s="1310">
        <v>18253.7</v>
      </c>
      <c r="G39" s="1310">
        <v>33887.699999999997</v>
      </c>
      <c r="H39" s="1310">
        <v>14054.6</v>
      </c>
      <c r="I39" s="1310">
        <v>17177.400000000001</v>
      </c>
      <c r="J39" s="1311">
        <v>31232</v>
      </c>
      <c r="L39" s="187"/>
      <c r="M39" s="295"/>
      <c r="N39" s="187"/>
      <c r="O39" s="292"/>
      <c r="P39" s="292"/>
      <c r="Q39" s="292"/>
    </row>
    <row r="40" spans="1:17">
      <c r="A40" s="184" t="s">
        <v>374</v>
      </c>
      <c r="G40" s="200"/>
      <c r="H40" s="201" t="s">
        <v>372</v>
      </c>
      <c r="I40" s="202" t="s">
        <v>506</v>
      </c>
    </row>
    <row r="41" spans="1:17">
      <c r="G41" s="200"/>
    </row>
    <row r="42" spans="1:17">
      <c r="B42" s="298"/>
      <c r="C42" s="298"/>
      <c r="D42" s="298"/>
      <c r="E42" s="291"/>
      <c r="F42" s="291"/>
      <c r="G42" s="291"/>
      <c r="H42" s="291"/>
      <c r="I42" s="291"/>
      <c r="J42" s="291"/>
    </row>
    <row r="43" spans="1:17">
      <c r="B43" s="298"/>
      <c r="C43" s="298"/>
      <c r="D43" s="298"/>
      <c r="E43" s="291"/>
      <c r="F43" s="291"/>
      <c r="G43" s="291"/>
      <c r="H43" s="291"/>
      <c r="I43" s="291"/>
      <c r="J43" s="291"/>
    </row>
    <row r="44" spans="1:17">
      <c r="B44" s="298"/>
      <c r="C44" s="298"/>
      <c r="D44" s="298"/>
      <c r="E44" s="291"/>
      <c r="F44" s="291"/>
      <c r="G44" s="291"/>
      <c r="H44" s="291"/>
      <c r="I44" s="291"/>
      <c r="J44" s="291"/>
    </row>
    <row r="45" spans="1:17">
      <c r="B45" s="298"/>
      <c r="C45" s="298"/>
      <c r="D45" s="298"/>
      <c r="E45" s="291"/>
      <c r="F45" s="291"/>
      <c r="G45" s="291"/>
      <c r="H45" s="291"/>
      <c r="I45" s="291"/>
      <c r="J45" s="291"/>
    </row>
    <row r="46" spans="1:17">
      <c r="B46" s="298"/>
      <c r="C46" s="298"/>
      <c r="D46" s="298"/>
      <c r="E46" s="291"/>
      <c r="F46" s="291"/>
      <c r="G46" s="291"/>
      <c r="H46" s="291"/>
      <c r="I46" s="291"/>
      <c r="J46" s="291"/>
    </row>
    <row r="47" spans="1:17">
      <c r="B47" s="187"/>
      <c r="C47" s="187"/>
      <c r="D47" s="187"/>
      <c r="E47" s="291"/>
      <c r="F47" s="291"/>
      <c r="G47" s="291"/>
      <c r="H47" s="291"/>
      <c r="I47" s="291"/>
      <c r="J47" s="291"/>
    </row>
    <row r="48" spans="1:17">
      <c r="B48" s="187"/>
      <c r="C48" s="187"/>
      <c r="D48" s="187"/>
      <c r="E48" s="291"/>
      <c r="F48" s="291"/>
      <c r="G48" s="291"/>
      <c r="H48" s="291"/>
      <c r="I48" s="291"/>
      <c r="J48" s="291"/>
    </row>
    <row r="49" spans="2:10">
      <c r="B49" s="187"/>
      <c r="C49" s="187"/>
      <c r="D49" s="187"/>
      <c r="E49" s="291"/>
      <c r="F49" s="291"/>
      <c r="G49" s="291"/>
      <c r="H49" s="291"/>
      <c r="I49" s="291"/>
      <c r="J49" s="291"/>
    </row>
    <row r="50" spans="2:10">
      <c r="E50" s="291"/>
      <c r="F50" s="291"/>
      <c r="G50" s="291"/>
      <c r="H50" s="291"/>
      <c r="I50" s="291"/>
      <c r="J50" s="291"/>
    </row>
    <row r="51" spans="2:10">
      <c r="B51" s="187"/>
      <c r="C51" s="187"/>
      <c r="D51" s="187"/>
      <c r="E51" s="291"/>
      <c r="F51" s="291"/>
      <c r="G51" s="291"/>
      <c r="H51" s="291"/>
      <c r="I51" s="291"/>
      <c r="J51" s="291"/>
    </row>
    <row r="52" spans="2:10">
      <c r="B52" s="187"/>
      <c r="C52" s="187"/>
      <c r="D52" s="187"/>
      <c r="E52" s="291"/>
      <c r="F52" s="291"/>
      <c r="G52" s="291"/>
      <c r="H52" s="291"/>
      <c r="I52" s="291"/>
      <c r="J52" s="291"/>
    </row>
    <row r="53" spans="2:10">
      <c r="C53" s="187"/>
      <c r="D53" s="187"/>
      <c r="E53" s="291"/>
      <c r="F53" s="291"/>
      <c r="G53" s="291"/>
      <c r="H53" s="291"/>
      <c r="I53" s="291"/>
      <c r="J53" s="291"/>
    </row>
    <row r="54" spans="2:10">
      <c r="B54" s="187"/>
      <c r="C54" s="187"/>
      <c r="D54" s="187"/>
      <c r="E54" s="291"/>
      <c r="F54" s="291"/>
      <c r="G54" s="291"/>
      <c r="H54" s="291"/>
      <c r="I54" s="291"/>
      <c r="J54" s="291"/>
    </row>
    <row r="55" spans="2:10">
      <c r="B55" s="187"/>
      <c r="C55" s="187"/>
      <c r="D55" s="187"/>
      <c r="E55" s="291"/>
      <c r="F55" s="291"/>
      <c r="G55" s="291"/>
      <c r="H55" s="291"/>
      <c r="I55" s="291"/>
      <c r="J55" s="291"/>
    </row>
    <row r="56" spans="2:10">
      <c r="B56" s="187"/>
      <c r="C56" s="187"/>
      <c r="D56" s="187"/>
      <c r="E56" s="291"/>
      <c r="F56" s="291"/>
      <c r="G56" s="291"/>
      <c r="H56" s="291"/>
      <c r="I56" s="291"/>
      <c r="J56" s="291"/>
    </row>
    <row r="57" spans="2:10">
      <c r="B57" s="187"/>
      <c r="C57" s="187"/>
      <c r="D57" s="187"/>
      <c r="E57" s="291"/>
      <c r="F57" s="291"/>
      <c r="G57" s="291"/>
      <c r="H57" s="291"/>
      <c r="I57" s="291"/>
      <c r="J57" s="291"/>
    </row>
    <row r="58" spans="2:10">
      <c r="B58" s="187"/>
      <c r="C58" s="187"/>
      <c r="D58" s="187"/>
      <c r="E58" s="291"/>
      <c r="F58" s="291"/>
      <c r="G58" s="291"/>
      <c r="H58" s="291"/>
      <c r="I58" s="291"/>
      <c r="J58" s="291"/>
    </row>
    <row r="59" spans="2:10">
      <c r="B59" s="187"/>
      <c r="C59" s="187"/>
      <c r="D59" s="187"/>
      <c r="E59" s="291"/>
      <c r="F59" s="291"/>
      <c r="G59" s="291"/>
      <c r="H59" s="291"/>
      <c r="I59" s="291"/>
      <c r="J59" s="291"/>
    </row>
    <row r="60" spans="2:10">
      <c r="B60" s="187"/>
      <c r="C60" s="187"/>
      <c r="D60" s="187"/>
      <c r="E60" s="291"/>
      <c r="F60" s="291"/>
      <c r="G60" s="291"/>
      <c r="H60" s="299"/>
      <c r="I60" s="291"/>
      <c r="J60" s="291"/>
    </row>
    <row r="61" spans="2:10">
      <c r="B61" s="187"/>
      <c r="D61" s="187"/>
      <c r="E61" s="291"/>
      <c r="F61" s="291"/>
      <c r="G61" s="291"/>
      <c r="H61" s="291"/>
      <c r="I61" s="291"/>
      <c r="J61" s="291"/>
    </row>
    <row r="62" spans="2:10">
      <c r="D62" s="187"/>
      <c r="E62" s="291"/>
      <c r="F62" s="291"/>
      <c r="G62" s="291"/>
      <c r="H62" s="291"/>
      <c r="I62" s="291"/>
      <c r="J62" s="291"/>
    </row>
    <row r="63" spans="2:10">
      <c r="B63" s="187"/>
      <c r="C63" s="187"/>
      <c r="D63" s="187"/>
      <c r="E63" s="291"/>
      <c r="F63" s="291"/>
      <c r="G63" s="291"/>
      <c r="H63" s="291"/>
      <c r="I63" s="299"/>
      <c r="J63" s="291"/>
    </row>
    <row r="64" spans="2:10">
      <c r="B64" s="187"/>
      <c r="C64" s="187"/>
      <c r="D64" s="187"/>
      <c r="E64" s="291"/>
      <c r="F64" s="291"/>
      <c r="G64" s="291"/>
      <c r="H64" s="291"/>
      <c r="I64" s="291"/>
      <c r="J64" s="291"/>
    </row>
    <row r="65" spans="2:10">
      <c r="B65" s="187"/>
      <c r="C65" s="187"/>
      <c r="D65" s="187"/>
      <c r="E65" s="291"/>
      <c r="F65" s="291"/>
      <c r="G65" s="291"/>
      <c r="H65" s="291"/>
      <c r="I65" s="291"/>
      <c r="J65" s="291"/>
    </row>
    <row r="66" spans="2:10">
      <c r="B66" s="187"/>
      <c r="C66" s="187"/>
      <c r="D66" s="187"/>
      <c r="E66" s="291"/>
      <c r="F66" s="291"/>
      <c r="G66" s="291"/>
      <c r="H66" s="299"/>
      <c r="I66" s="291"/>
      <c r="J66" s="291"/>
    </row>
    <row r="67" spans="2:10">
      <c r="D67" s="187"/>
      <c r="E67" s="291"/>
      <c r="F67" s="291"/>
      <c r="G67" s="291"/>
      <c r="H67" s="291"/>
      <c r="I67" s="291"/>
      <c r="J67" s="291"/>
    </row>
    <row r="68" spans="2:10">
      <c r="D68" s="187"/>
      <c r="E68" s="291"/>
      <c r="F68" s="291"/>
      <c r="G68" s="291"/>
      <c r="H68" s="291"/>
      <c r="I68" s="291"/>
      <c r="J68" s="291"/>
    </row>
    <row r="69" spans="2:10">
      <c r="B69" s="187"/>
      <c r="C69" s="187"/>
      <c r="D69" s="187"/>
      <c r="E69" s="291"/>
      <c r="F69" s="291"/>
      <c r="G69" s="291"/>
      <c r="H69" s="291"/>
      <c r="I69" s="291"/>
      <c r="J69" s="291"/>
    </row>
    <row r="70" spans="2:10">
      <c r="B70" s="187"/>
      <c r="C70" s="187"/>
      <c r="D70" s="187"/>
      <c r="E70" s="291"/>
      <c r="F70" s="291"/>
      <c r="G70" s="291"/>
      <c r="H70" s="291"/>
      <c r="I70" s="291"/>
      <c r="J70" s="291"/>
    </row>
    <row r="71" spans="2:10">
      <c r="B71" s="187"/>
      <c r="C71" s="187"/>
      <c r="D71" s="187"/>
      <c r="E71" s="291"/>
      <c r="F71" s="291"/>
      <c r="G71" s="291"/>
      <c r="H71" s="291"/>
      <c r="I71" s="291"/>
      <c r="J71" s="291"/>
    </row>
  </sheetData>
  <mergeCells count="1">
    <mergeCell ref="A3:J3"/>
  </mergeCells>
  <hyperlinks>
    <hyperlink ref="J2" location="පටුන!A1" display="පටුන වෙත"/>
  </hyperlinks>
  <printOptions horizontalCentered="1"/>
  <pageMargins left="0.43" right="0.38" top="0.8" bottom="0.74803149606299202" header="0.31496062992126" footer="0.31496062992126"/>
  <pageSetup paperSize="9" scale="85" orientation="landscape" horizontalDpi="4294967294" verticalDpi="4294967294" r:id="rId1"/>
  <headerFooter>
    <oddHeader xml:space="preserve">&amp;L&amp;"Calibri"&amp;10 [Public]&amp;1#_x000D_&amp;"Calibri"&amp;11 </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71"/>
  <sheetViews>
    <sheetView showGridLines="0" showOutlineSymbols="0" zoomScaleNormal="100" workbookViewId="0">
      <selection activeCell="L2" sqref="L2"/>
    </sheetView>
  </sheetViews>
  <sheetFormatPr defaultColWidth="10.875" defaultRowHeight="13.5"/>
  <cols>
    <col min="1" max="1" width="25.5" style="184" customWidth="1"/>
    <col min="2" max="2" width="13.375" style="184" customWidth="1"/>
    <col min="3" max="12" width="10.125" style="184" customWidth="1"/>
    <col min="13" max="16384" width="10.875" style="184"/>
  </cols>
  <sheetData>
    <row r="1" spans="1:12" s="852" customFormat="1" ht="15.75">
      <c r="A1" s="841" t="s">
        <v>222</v>
      </c>
      <c r="B1" s="853"/>
      <c r="C1" s="854"/>
      <c r="D1" s="855"/>
      <c r="E1" s="841"/>
      <c r="F1" s="841"/>
      <c r="G1" s="841"/>
      <c r="H1" s="841"/>
      <c r="I1" s="841"/>
      <c r="K1" s="856"/>
      <c r="L1" s="855" t="s">
        <v>507</v>
      </c>
    </row>
    <row r="2" spans="1:12" s="852" customFormat="1" ht="15.75">
      <c r="A2" s="841"/>
      <c r="B2" s="853"/>
      <c r="C2" s="854"/>
      <c r="D2" s="855"/>
      <c r="E2" s="841"/>
      <c r="F2" s="841"/>
      <c r="G2" s="841"/>
      <c r="H2" s="841"/>
      <c r="I2" s="841"/>
      <c r="J2" s="855"/>
      <c r="K2" s="841"/>
      <c r="L2" s="1981" t="s">
        <v>1482</v>
      </c>
    </row>
    <row r="3" spans="1:12" s="852" customFormat="1" ht="15.75">
      <c r="A3" s="2048" t="s">
        <v>508</v>
      </c>
      <c r="B3" s="2048"/>
      <c r="C3" s="2048"/>
      <c r="D3" s="2048"/>
      <c r="E3" s="2048"/>
      <c r="F3" s="2048"/>
      <c r="G3" s="2048"/>
      <c r="H3" s="2048"/>
      <c r="I3" s="2048"/>
      <c r="J3" s="2048"/>
      <c r="K3" s="2048"/>
      <c r="L3" s="2048"/>
    </row>
    <row r="4" spans="1:12" ht="14.25" thickBot="1"/>
    <row r="5" spans="1:12" ht="14.25" thickBot="1">
      <c r="A5" s="1335" t="s">
        <v>150</v>
      </c>
      <c r="B5" s="1341" t="s">
        <v>509</v>
      </c>
      <c r="C5" s="1336">
        <v>2014</v>
      </c>
      <c r="D5" s="1323">
        <v>2015</v>
      </c>
      <c r="E5" s="1323">
        <v>2016</v>
      </c>
      <c r="F5" s="1323">
        <v>2017</v>
      </c>
      <c r="G5" s="1323">
        <v>2018</v>
      </c>
      <c r="H5" s="1323">
        <v>2019</v>
      </c>
      <c r="I5" s="1323">
        <v>2020</v>
      </c>
      <c r="J5" s="1323">
        <v>2021</v>
      </c>
      <c r="K5" s="1323" t="s">
        <v>228</v>
      </c>
      <c r="L5" s="1324" t="s">
        <v>229</v>
      </c>
    </row>
    <row r="6" spans="1:12">
      <c r="A6" s="1325"/>
      <c r="B6" s="1342"/>
      <c r="C6" s="1337"/>
      <c r="D6" s="1326"/>
      <c r="E6" s="1326"/>
      <c r="F6" s="1326"/>
      <c r="G6" s="1326"/>
      <c r="H6" s="1326"/>
      <c r="I6" s="1326"/>
      <c r="J6" s="1326"/>
      <c r="K6" s="1326"/>
      <c r="L6" s="1327"/>
    </row>
    <row r="7" spans="1:12">
      <c r="A7" s="1328" t="s">
        <v>510</v>
      </c>
      <c r="B7" s="1343"/>
      <c r="C7" s="1338"/>
      <c r="D7" s="193"/>
      <c r="E7" s="193"/>
      <c r="F7" s="193"/>
      <c r="G7" s="193"/>
      <c r="H7" s="193"/>
      <c r="I7" s="193"/>
      <c r="J7" s="193"/>
      <c r="K7" s="193"/>
      <c r="L7" s="1329"/>
    </row>
    <row r="8" spans="1:12">
      <c r="A8" s="1328" t="s">
        <v>511</v>
      </c>
      <c r="B8" s="1344" t="s">
        <v>242</v>
      </c>
      <c r="C8" s="1339">
        <v>12608.210000000001</v>
      </c>
      <c r="D8" s="227">
        <v>12134.57</v>
      </c>
      <c r="E8" s="227">
        <v>11783.689999999999</v>
      </c>
      <c r="F8" s="227">
        <v>11156.42</v>
      </c>
      <c r="G8" s="227">
        <v>11227.81</v>
      </c>
      <c r="H8" s="227">
        <v>12270.380000000001</v>
      </c>
      <c r="I8" s="227">
        <v>13563.73</v>
      </c>
      <c r="J8" s="227">
        <v>14407.07</v>
      </c>
      <c r="K8" s="227">
        <v>14110.53</v>
      </c>
      <c r="L8" s="1330">
        <v>13686.7</v>
      </c>
    </row>
    <row r="9" spans="1:12">
      <c r="A9" s="1328"/>
      <c r="B9" s="1344"/>
      <c r="C9" s="1339"/>
      <c r="D9" s="227"/>
      <c r="E9" s="227"/>
      <c r="F9" s="227"/>
      <c r="G9" s="227"/>
      <c r="H9" s="227"/>
      <c r="I9" s="227"/>
      <c r="J9" s="227"/>
      <c r="K9" s="227"/>
      <c r="L9" s="1330"/>
    </row>
    <row r="10" spans="1:12">
      <c r="A10" s="1328" t="s">
        <v>512</v>
      </c>
      <c r="B10" s="1344" t="s">
        <v>242</v>
      </c>
      <c r="C10" s="1339">
        <v>11044.82</v>
      </c>
      <c r="D10" s="227">
        <v>9004.89</v>
      </c>
      <c r="E10" s="227">
        <v>11676.390000000001</v>
      </c>
      <c r="F10" s="227">
        <v>9943.31</v>
      </c>
      <c r="G10" s="227">
        <v>9237.61</v>
      </c>
      <c r="H10" s="227">
        <v>10550.42</v>
      </c>
      <c r="I10" s="227">
        <v>12449.48</v>
      </c>
      <c r="J10" s="227">
        <v>12484.66</v>
      </c>
      <c r="K10" s="227">
        <v>14333.86</v>
      </c>
      <c r="L10" s="1330">
        <v>12908.419999999998</v>
      </c>
    </row>
    <row r="11" spans="1:12">
      <c r="A11" s="1328" t="s">
        <v>513</v>
      </c>
      <c r="B11" s="1344"/>
      <c r="C11" s="1339"/>
      <c r="D11" s="227"/>
      <c r="E11" s="227"/>
      <c r="F11" s="227"/>
      <c r="G11" s="227"/>
      <c r="H11" s="227"/>
      <c r="I11" s="227"/>
      <c r="J11" s="227"/>
      <c r="K11" s="227"/>
      <c r="L11" s="1330"/>
    </row>
    <row r="12" spans="1:12">
      <c r="A12" s="1328"/>
      <c r="B12" s="1344"/>
      <c r="C12" s="1339"/>
      <c r="D12" s="227"/>
      <c r="E12" s="227"/>
      <c r="F12" s="227"/>
      <c r="G12" s="227"/>
      <c r="H12" s="227"/>
      <c r="I12" s="227"/>
      <c r="J12" s="227"/>
      <c r="K12" s="227"/>
      <c r="L12" s="1330"/>
    </row>
    <row r="13" spans="1:12">
      <c r="A13" s="1328" t="s">
        <v>514</v>
      </c>
      <c r="B13" s="1344" t="s">
        <v>515</v>
      </c>
      <c r="C13" s="1339">
        <v>576</v>
      </c>
      <c r="D13" s="227">
        <v>572.05409999999995</v>
      </c>
      <c r="E13" s="227">
        <v>653.11452999999995</v>
      </c>
      <c r="F13" s="227">
        <v>590.83320000000003</v>
      </c>
      <c r="G13" s="227">
        <v>567.00391999999999</v>
      </c>
      <c r="H13" s="227">
        <v>599.88787000000002</v>
      </c>
      <c r="I13" s="227">
        <v>699.32210000000009</v>
      </c>
      <c r="J13" s="227">
        <v>907.03028000000006</v>
      </c>
      <c r="K13" s="227">
        <v>869.24048000000005</v>
      </c>
      <c r="L13" s="1330">
        <v>683.43634999999995</v>
      </c>
    </row>
    <row r="14" spans="1:12">
      <c r="A14" s="1328" t="s">
        <v>516</v>
      </c>
      <c r="B14" s="1344"/>
      <c r="C14" s="1339"/>
      <c r="D14" s="227"/>
      <c r="E14" s="227"/>
      <c r="F14" s="227"/>
      <c r="G14" s="227"/>
      <c r="H14" s="227"/>
      <c r="I14" s="227"/>
      <c r="J14" s="227"/>
      <c r="K14" s="227"/>
      <c r="L14" s="1330"/>
    </row>
    <row r="15" spans="1:12">
      <c r="A15" s="1328"/>
      <c r="B15" s="1344"/>
      <c r="C15" s="1339"/>
      <c r="D15" s="227"/>
      <c r="E15" s="227"/>
      <c r="F15" s="227"/>
      <c r="G15" s="227"/>
      <c r="H15" s="227"/>
      <c r="I15" s="227"/>
      <c r="J15" s="227"/>
      <c r="K15" s="227"/>
      <c r="L15" s="1330"/>
    </row>
    <row r="16" spans="1:12">
      <c r="A16" s="1328" t="s">
        <v>517</v>
      </c>
      <c r="B16" s="1344" t="s">
        <v>515</v>
      </c>
      <c r="C16" s="1339">
        <v>204</v>
      </c>
      <c r="D16" s="227">
        <v>190.33024</v>
      </c>
      <c r="E16" s="227">
        <v>315.31749000000002</v>
      </c>
      <c r="F16" s="227">
        <v>301.41807999999997</v>
      </c>
      <c r="G16" s="227">
        <v>182.23101</v>
      </c>
      <c r="H16" s="227">
        <v>67.403840000000002</v>
      </c>
      <c r="I16" s="227">
        <v>120.03227000000001</v>
      </c>
      <c r="J16" s="227">
        <v>229.16002000000003</v>
      </c>
      <c r="K16" s="227">
        <v>328.26432</v>
      </c>
      <c r="L16" s="1330">
        <v>241.81056000000001</v>
      </c>
    </row>
    <row r="17" spans="1:12">
      <c r="A17" s="1328" t="s">
        <v>518</v>
      </c>
      <c r="B17" s="1344"/>
      <c r="C17" s="1339"/>
      <c r="D17" s="227"/>
      <c r="E17" s="227"/>
      <c r="F17" s="227"/>
      <c r="G17" s="227"/>
      <c r="H17" s="227"/>
      <c r="I17" s="227"/>
      <c r="J17" s="227"/>
      <c r="K17" s="227"/>
      <c r="L17" s="1330"/>
    </row>
    <row r="18" spans="1:12">
      <c r="A18" s="1328" t="s">
        <v>519</v>
      </c>
      <c r="B18" s="1344" t="s">
        <v>515</v>
      </c>
      <c r="C18" s="1339">
        <v>657</v>
      </c>
      <c r="D18" s="227">
        <v>750.07852000000003</v>
      </c>
      <c r="E18" s="227">
        <v>797.8</v>
      </c>
      <c r="F18" s="227">
        <v>746.60743000000002</v>
      </c>
      <c r="G18" s="227">
        <v>720.25928999999996</v>
      </c>
      <c r="H18" s="227">
        <v>729.02032999999994</v>
      </c>
      <c r="I18" s="227">
        <v>883.63340000000005</v>
      </c>
      <c r="J18" s="227">
        <v>1282.44174</v>
      </c>
      <c r="K18" s="227">
        <v>1279.49062</v>
      </c>
      <c r="L18" s="1330">
        <v>1010.86858</v>
      </c>
    </row>
    <row r="19" spans="1:12">
      <c r="A19" s="1328"/>
      <c r="B19" s="1344"/>
      <c r="C19" s="1339"/>
      <c r="D19" s="227"/>
      <c r="E19" s="227"/>
      <c r="F19" s="227"/>
      <c r="G19" s="227"/>
      <c r="H19" s="227"/>
      <c r="I19" s="227"/>
      <c r="J19" s="227"/>
      <c r="K19" s="227"/>
      <c r="L19" s="1330"/>
    </row>
    <row r="20" spans="1:12">
      <c r="A20" s="1328" t="s">
        <v>520</v>
      </c>
      <c r="B20" s="1344" t="s">
        <v>521</v>
      </c>
      <c r="C20" s="1339">
        <v>75.33</v>
      </c>
      <c r="D20" s="227">
        <v>88.88</v>
      </c>
      <c r="E20" s="227">
        <v>58.19</v>
      </c>
      <c r="F20" s="227">
        <v>56.392666666666663</v>
      </c>
      <c r="G20" s="227">
        <v>55.282333333333334</v>
      </c>
      <c r="H20" s="227">
        <v>62.275333333333329</v>
      </c>
      <c r="I20" s="227">
        <v>59.040666666666674</v>
      </c>
      <c r="J20" s="227">
        <v>67.202750000000009</v>
      </c>
      <c r="K20" s="227">
        <v>57.724249999999998</v>
      </c>
      <c r="L20" s="1330">
        <v>49.203749999999999</v>
      </c>
    </row>
    <row r="21" spans="1:12">
      <c r="A21" s="1328"/>
      <c r="B21" s="1344" t="s">
        <v>522</v>
      </c>
      <c r="C21" s="1339"/>
      <c r="D21" s="227"/>
      <c r="E21" s="227"/>
      <c r="F21" s="227"/>
      <c r="G21" s="227"/>
      <c r="H21" s="227"/>
      <c r="I21" s="227"/>
      <c r="J21" s="227"/>
      <c r="K21" s="227"/>
      <c r="L21" s="1330"/>
    </row>
    <row r="22" spans="1:12">
      <c r="A22" s="1328" t="s">
        <v>523</v>
      </c>
      <c r="B22" s="1344" t="s">
        <v>515</v>
      </c>
      <c r="C22" s="1339"/>
      <c r="D22" s="227"/>
      <c r="E22" s="227"/>
      <c r="F22" s="227"/>
      <c r="G22" s="227"/>
      <c r="H22" s="227"/>
      <c r="I22" s="227"/>
      <c r="J22" s="227"/>
      <c r="K22" s="227"/>
      <c r="L22" s="1330"/>
    </row>
    <row r="23" spans="1:12">
      <c r="A23" s="1328" t="s">
        <v>524</v>
      </c>
      <c r="B23" s="1344"/>
      <c r="C23" s="1339">
        <v>52.317999999999998</v>
      </c>
      <c r="D23" s="227">
        <v>55.971850000000003</v>
      </c>
      <c r="E23" s="199">
        <v>61.265000000000001</v>
      </c>
      <c r="F23" s="227">
        <v>55.552300000000002</v>
      </c>
      <c r="G23" s="227">
        <v>51.11815</v>
      </c>
      <c r="H23" s="227">
        <v>52.304349999999999</v>
      </c>
      <c r="I23" s="227">
        <v>59.869590000000002</v>
      </c>
      <c r="J23" s="227">
        <v>80.554949999999991</v>
      </c>
      <c r="K23" s="227">
        <v>78.871650000000002</v>
      </c>
      <c r="L23" s="1330">
        <v>66.1982</v>
      </c>
    </row>
    <row r="24" spans="1:12">
      <c r="A24" s="1328"/>
      <c r="B24" s="1344"/>
      <c r="C24" s="1339"/>
      <c r="D24" s="227"/>
      <c r="E24" s="227"/>
      <c r="F24" s="227"/>
      <c r="G24" s="227"/>
      <c r="H24" s="227"/>
      <c r="I24" s="227"/>
      <c r="J24" s="227"/>
      <c r="K24" s="227"/>
      <c r="L24" s="1330"/>
    </row>
    <row r="25" spans="1:12" ht="14.25" thickBot="1">
      <c r="A25" s="1331" t="s">
        <v>525</v>
      </c>
      <c r="B25" s="1345" t="s">
        <v>526</v>
      </c>
      <c r="C25" s="1340">
        <v>8</v>
      </c>
      <c r="D25" s="1333">
        <v>7.5</v>
      </c>
      <c r="E25" s="1333">
        <v>7.6792429180245678</v>
      </c>
      <c r="F25" s="1333">
        <v>7.4406304796618503</v>
      </c>
      <c r="G25" s="1333">
        <v>7.0971871810219893</v>
      </c>
      <c r="H25" s="1333">
        <v>7.1746111217799236</v>
      </c>
      <c r="I25" s="1333">
        <v>6.7753878474942217</v>
      </c>
      <c r="J25" s="1333">
        <v>6.2813730626078961</v>
      </c>
      <c r="K25" s="1333">
        <v>6.1643007590004828</v>
      </c>
      <c r="L25" s="1334">
        <v>6.5486455222497852</v>
      </c>
    </row>
    <row r="26" spans="1:12">
      <c r="A26" s="195" t="s">
        <v>277</v>
      </c>
      <c r="F26" s="200"/>
      <c r="H26" s="300" t="s">
        <v>278</v>
      </c>
      <c r="I26" s="202" t="s">
        <v>527</v>
      </c>
    </row>
    <row r="27" spans="1:12">
      <c r="A27" s="195" t="s">
        <v>528</v>
      </c>
      <c r="H27" s="202"/>
      <c r="I27" s="202" t="s">
        <v>529</v>
      </c>
    </row>
    <row r="28" spans="1:12">
      <c r="A28" s="195" t="s">
        <v>530</v>
      </c>
      <c r="H28" s="202"/>
      <c r="I28" s="202" t="s">
        <v>531</v>
      </c>
    </row>
    <row r="29" spans="1:12">
      <c r="A29" s="195" t="s">
        <v>532</v>
      </c>
      <c r="B29" s="301" t="s">
        <v>533</v>
      </c>
      <c r="I29" s="184" t="s">
        <v>534</v>
      </c>
    </row>
    <row r="30" spans="1:12">
      <c r="A30" s="302" t="s">
        <v>535</v>
      </c>
      <c r="B30" s="195"/>
    </row>
    <row r="31" spans="1:12">
      <c r="B31" s="303" t="s">
        <v>536</v>
      </c>
    </row>
    <row r="32" spans="1:12">
      <c r="C32" s="220"/>
      <c r="D32" s="220"/>
      <c r="E32" s="220"/>
      <c r="F32" s="220"/>
      <c r="G32" s="220"/>
      <c r="H32" s="220"/>
      <c r="I32" s="220"/>
      <c r="J32" s="220"/>
      <c r="K32" s="220"/>
      <c r="L32" s="220"/>
    </row>
    <row r="33" spans="3:12">
      <c r="C33" s="220"/>
      <c r="D33" s="220"/>
      <c r="E33" s="220"/>
      <c r="F33" s="220"/>
      <c r="G33" s="220"/>
      <c r="H33" s="220"/>
      <c r="I33" s="220"/>
      <c r="J33" s="220"/>
      <c r="K33" s="220"/>
      <c r="L33" s="220"/>
    </row>
    <row r="34" spans="3:12">
      <c r="C34" s="220"/>
      <c r="D34" s="220"/>
      <c r="E34" s="220"/>
      <c r="F34" s="220"/>
      <c r="G34" s="220"/>
      <c r="H34" s="220"/>
      <c r="I34" s="220"/>
      <c r="J34" s="220"/>
      <c r="K34" s="220"/>
      <c r="L34" s="220"/>
    </row>
    <row r="35" spans="3:12">
      <c r="C35" s="220"/>
      <c r="D35" s="220"/>
      <c r="E35" s="220"/>
      <c r="F35" s="220"/>
      <c r="G35" s="220"/>
      <c r="H35" s="220"/>
      <c r="I35" s="220"/>
      <c r="J35" s="220"/>
      <c r="K35" s="220"/>
      <c r="L35" s="220"/>
    </row>
    <row r="36" spans="3:12">
      <c r="C36" s="220"/>
      <c r="D36" s="220"/>
      <c r="E36" s="220"/>
      <c r="F36" s="220"/>
      <c r="G36" s="220"/>
      <c r="H36" s="220"/>
      <c r="I36" s="220"/>
      <c r="J36" s="220"/>
      <c r="K36" s="220"/>
      <c r="L36" s="220"/>
    </row>
    <row r="37" spans="3:12">
      <c r="C37" s="220"/>
      <c r="D37" s="220"/>
      <c r="E37" s="220"/>
      <c r="F37" s="220"/>
      <c r="G37" s="220"/>
      <c r="H37" s="220"/>
      <c r="I37" s="220"/>
      <c r="J37" s="220"/>
      <c r="K37" s="220"/>
      <c r="L37" s="220"/>
    </row>
    <row r="38" spans="3:12">
      <c r="C38" s="220"/>
      <c r="D38" s="220"/>
      <c r="E38" s="220"/>
      <c r="F38" s="220"/>
      <c r="G38" s="220"/>
      <c r="H38" s="220"/>
      <c r="I38" s="220"/>
      <c r="J38" s="220"/>
      <c r="K38" s="220"/>
      <c r="L38" s="220"/>
    </row>
    <row r="39" spans="3:12">
      <c r="C39" s="220"/>
      <c r="D39" s="220"/>
      <c r="E39" s="220"/>
      <c r="F39" s="220"/>
      <c r="G39" s="220"/>
      <c r="H39" s="220"/>
      <c r="I39" s="220"/>
      <c r="J39" s="220"/>
      <c r="K39" s="220"/>
      <c r="L39" s="220"/>
    </row>
    <row r="40" spans="3:12">
      <c r="C40" s="220"/>
      <c r="D40" s="220"/>
      <c r="E40" s="220"/>
      <c r="F40" s="220"/>
      <c r="G40" s="220"/>
      <c r="H40" s="220"/>
      <c r="I40" s="220"/>
      <c r="J40" s="220"/>
      <c r="K40" s="220"/>
      <c r="L40" s="220"/>
    </row>
    <row r="41" spans="3:12">
      <c r="C41" s="220"/>
      <c r="D41" s="220"/>
      <c r="E41" s="220"/>
      <c r="F41" s="220"/>
      <c r="G41" s="220"/>
      <c r="H41" s="220"/>
      <c r="I41" s="220"/>
      <c r="J41" s="220"/>
      <c r="K41" s="220"/>
      <c r="L41" s="220"/>
    </row>
    <row r="42" spans="3:12">
      <c r="C42" s="220"/>
      <c r="D42" s="220"/>
      <c r="E42" s="220"/>
      <c r="F42" s="220"/>
      <c r="G42" s="220"/>
      <c r="H42" s="220"/>
      <c r="I42" s="220"/>
      <c r="J42" s="220"/>
      <c r="K42" s="220"/>
      <c r="L42" s="220"/>
    </row>
    <row r="43" spans="3:12">
      <c r="C43" s="220"/>
      <c r="D43" s="220"/>
      <c r="E43" s="220"/>
      <c r="F43" s="220"/>
      <c r="G43" s="220"/>
      <c r="H43" s="220"/>
      <c r="I43" s="220"/>
      <c r="J43" s="220"/>
      <c r="K43" s="220"/>
      <c r="L43" s="220"/>
    </row>
    <row r="44" spans="3:12">
      <c r="C44" s="220"/>
      <c r="D44" s="220"/>
      <c r="E44" s="220"/>
      <c r="F44" s="220"/>
      <c r="G44" s="220"/>
      <c r="H44" s="220"/>
      <c r="I44" s="220"/>
      <c r="J44" s="220"/>
      <c r="K44" s="220"/>
      <c r="L44" s="220"/>
    </row>
    <row r="45" spans="3:12">
      <c r="C45" s="220"/>
      <c r="D45" s="220"/>
      <c r="E45" s="220"/>
      <c r="F45" s="220"/>
      <c r="G45" s="220"/>
      <c r="H45" s="220"/>
      <c r="I45" s="220"/>
      <c r="J45" s="220"/>
      <c r="K45" s="220"/>
      <c r="L45" s="220"/>
    </row>
    <row r="46" spans="3:12">
      <c r="C46" s="220"/>
      <c r="D46" s="220"/>
      <c r="E46" s="220"/>
      <c r="F46" s="220"/>
      <c r="G46" s="220"/>
      <c r="H46" s="220"/>
      <c r="I46" s="220"/>
      <c r="J46" s="220"/>
      <c r="K46" s="220"/>
      <c r="L46" s="220"/>
    </row>
    <row r="47" spans="3:12">
      <c r="C47" s="220"/>
      <c r="D47" s="220"/>
      <c r="E47" s="220"/>
      <c r="F47" s="220"/>
      <c r="G47" s="220"/>
      <c r="H47" s="220"/>
      <c r="I47" s="220"/>
      <c r="J47" s="220"/>
      <c r="K47" s="220"/>
      <c r="L47" s="220"/>
    </row>
    <row r="48" spans="3:12">
      <c r="C48" s="220"/>
      <c r="D48" s="220"/>
      <c r="E48" s="220"/>
      <c r="F48" s="220"/>
      <c r="G48" s="220"/>
      <c r="H48" s="220"/>
      <c r="I48" s="220"/>
      <c r="J48" s="220"/>
      <c r="K48" s="220"/>
      <c r="L48" s="220"/>
    </row>
    <row r="49" spans="3:12">
      <c r="C49" s="220"/>
      <c r="D49" s="220"/>
      <c r="E49" s="220"/>
      <c r="F49" s="220"/>
      <c r="G49" s="220"/>
      <c r="H49" s="220"/>
      <c r="I49" s="220"/>
      <c r="J49" s="220"/>
      <c r="K49" s="220"/>
      <c r="L49" s="220"/>
    </row>
    <row r="50" spans="3:12">
      <c r="C50" s="220"/>
      <c r="D50" s="220"/>
      <c r="E50" s="220"/>
      <c r="F50" s="220"/>
      <c r="G50" s="220"/>
      <c r="H50" s="220"/>
      <c r="I50" s="220"/>
      <c r="J50" s="220"/>
      <c r="K50" s="220"/>
      <c r="L50" s="220"/>
    </row>
    <row r="51" spans="3:12">
      <c r="C51" s="220"/>
      <c r="D51" s="220"/>
      <c r="E51" s="220"/>
      <c r="F51" s="220"/>
      <c r="G51" s="220"/>
      <c r="H51" s="220"/>
      <c r="I51" s="220"/>
      <c r="J51" s="220"/>
      <c r="K51" s="220"/>
      <c r="L51" s="220"/>
    </row>
    <row r="52" spans="3:12">
      <c r="C52" s="220"/>
      <c r="D52" s="220"/>
      <c r="E52" s="220"/>
      <c r="F52" s="220"/>
      <c r="G52" s="220"/>
      <c r="H52" s="220"/>
      <c r="I52" s="220"/>
      <c r="J52" s="220"/>
      <c r="K52" s="220"/>
      <c r="L52" s="220"/>
    </row>
    <row r="53" spans="3:12">
      <c r="C53" s="220"/>
      <c r="D53" s="220"/>
      <c r="E53" s="220"/>
      <c r="F53" s="220"/>
      <c r="G53" s="220"/>
      <c r="H53" s="220"/>
      <c r="I53" s="220"/>
      <c r="J53" s="220"/>
      <c r="K53" s="220"/>
      <c r="L53" s="220"/>
    </row>
    <row r="54" spans="3:12">
      <c r="C54" s="220"/>
      <c r="D54" s="220"/>
      <c r="E54" s="220"/>
      <c r="F54" s="220"/>
      <c r="G54" s="220"/>
      <c r="H54" s="220"/>
      <c r="I54" s="220"/>
      <c r="J54" s="220"/>
      <c r="K54" s="220"/>
      <c r="L54" s="220"/>
    </row>
    <row r="55" spans="3:12">
      <c r="C55" s="220"/>
      <c r="D55" s="220"/>
      <c r="E55" s="220"/>
      <c r="F55" s="220"/>
      <c r="G55" s="220"/>
      <c r="H55" s="220"/>
      <c r="I55" s="220"/>
      <c r="J55" s="220"/>
      <c r="K55" s="220"/>
      <c r="L55" s="220"/>
    </row>
    <row r="56" spans="3:12">
      <c r="C56" s="220"/>
      <c r="D56" s="220"/>
      <c r="E56" s="220"/>
      <c r="F56" s="220"/>
      <c r="G56" s="220"/>
      <c r="H56" s="220"/>
      <c r="I56" s="220"/>
      <c r="J56" s="220"/>
      <c r="K56" s="220"/>
      <c r="L56" s="220"/>
    </row>
    <row r="57" spans="3:12">
      <c r="C57" s="220"/>
      <c r="D57" s="220"/>
      <c r="E57" s="220"/>
      <c r="F57" s="220"/>
      <c r="G57" s="220"/>
      <c r="H57" s="220"/>
      <c r="I57" s="220"/>
      <c r="J57" s="220"/>
      <c r="K57" s="220"/>
      <c r="L57" s="220"/>
    </row>
    <row r="58" spans="3:12">
      <c r="C58" s="220"/>
      <c r="D58" s="220"/>
      <c r="E58" s="220"/>
      <c r="F58" s="220"/>
      <c r="G58" s="220"/>
      <c r="H58" s="220"/>
      <c r="I58" s="220"/>
      <c r="J58" s="220"/>
      <c r="K58" s="220"/>
      <c r="L58" s="220"/>
    </row>
    <row r="59" spans="3:12">
      <c r="C59" s="220"/>
      <c r="D59" s="220"/>
      <c r="E59" s="220"/>
      <c r="F59" s="220"/>
      <c r="G59" s="220"/>
      <c r="H59" s="220"/>
      <c r="I59" s="220"/>
      <c r="J59" s="220"/>
      <c r="K59" s="220"/>
      <c r="L59" s="220"/>
    </row>
    <row r="60" spans="3:12">
      <c r="C60" s="220"/>
      <c r="D60" s="220"/>
      <c r="E60" s="220"/>
      <c r="F60" s="220"/>
      <c r="G60" s="220"/>
      <c r="H60" s="220"/>
      <c r="I60" s="220"/>
      <c r="J60" s="220"/>
      <c r="K60" s="220"/>
      <c r="L60" s="220"/>
    </row>
    <row r="61" spans="3:12">
      <c r="C61" s="220"/>
      <c r="D61" s="220"/>
      <c r="E61" s="220"/>
      <c r="F61" s="220"/>
      <c r="G61" s="220"/>
      <c r="H61" s="220"/>
      <c r="I61" s="220"/>
      <c r="J61" s="220"/>
      <c r="K61" s="220"/>
      <c r="L61" s="220"/>
    </row>
    <row r="62" spans="3:12">
      <c r="C62" s="220"/>
      <c r="D62" s="220"/>
      <c r="E62" s="220"/>
      <c r="F62" s="220"/>
      <c r="G62" s="220"/>
      <c r="H62" s="220"/>
      <c r="I62" s="220"/>
      <c r="J62" s="220"/>
      <c r="K62" s="220"/>
      <c r="L62" s="220"/>
    </row>
    <row r="63" spans="3:12">
      <c r="C63" s="220"/>
      <c r="D63" s="220"/>
      <c r="E63" s="220"/>
      <c r="F63" s="220"/>
      <c r="G63" s="220"/>
      <c r="H63" s="220"/>
      <c r="I63" s="220"/>
      <c r="J63" s="220"/>
      <c r="K63" s="220"/>
      <c r="L63" s="220"/>
    </row>
    <row r="64" spans="3:12">
      <c r="C64" s="220"/>
      <c r="D64" s="220"/>
      <c r="E64" s="220"/>
      <c r="F64" s="220"/>
      <c r="G64" s="220"/>
      <c r="H64" s="220"/>
      <c r="I64" s="220"/>
      <c r="J64" s="220"/>
      <c r="K64" s="220"/>
      <c r="L64" s="220"/>
    </row>
    <row r="65" spans="3:12">
      <c r="C65" s="220"/>
      <c r="D65" s="220"/>
      <c r="E65" s="220"/>
      <c r="F65" s="220"/>
      <c r="G65" s="220"/>
      <c r="H65" s="220"/>
      <c r="I65" s="220"/>
      <c r="J65" s="220"/>
      <c r="K65" s="220"/>
      <c r="L65" s="220"/>
    </row>
    <row r="66" spans="3:12">
      <c r="C66" s="220"/>
      <c r="D66" s="220"/>
      <c r="E66" s="220"/>
      <c r="F66" s="220"/>
      <c r="G66" s="220"/>
      <c r="H66" s="220"/>
      <c r="I66" s="220"/>
      <c r="J66" s="220"/>
      <c r="K66" s="220"/>
      <c r="L66" s="220"/>
    </row>
    <row r="67" spans="3:12">
      <c r="C67" s="220"/>
      <c r="D67" s="220"/>
      <c r="E67" s="220"/>
      <c r="F67" s="220"/>
      <c r="G67" s="220"/>
      <c r="H67" s="220"/>
      <c r="I67" s="220"/>
      <c r="J67" s="220"/>
      <c r="K67" s="220"/>
      <c r="L67" s="220"/>
    </row>
    <row r="68" spans="3:12">
      <c r="C68" s="220"/>
      <c r="D68" s="220"/>
      <c r="E68" s="220"/>
      <c r="F68" s="220"/>
      <c r="G68" s="220"/>
      <c r="H68" s="220"/>
      <c r="I68" s="220"/>
      <c r="J68" s="220"/>
      <c r="K68" s="220"/>
      <c r="L68" s="220"/>
    </row>
    <row r="69" spans="3:12">
      <c r="C69" s="220"/>
      <c r="D69" s="220"/>
      <c r="E69" s="220"/>
      <c r="F69" s="220"/>
      <c r="G69" s="220"/>
      <c r="H69" s="220"/>
      <c r="I69" s="220"/>
      <c r="J69" s="220"/>
      <c r="K69" s="220"/>
      <c r="L69" s="220"/>
    </row>
    <row r="70" spans="3:12">
      <c r="C70" s="220"/>
      <c r="D70" s="220"/>
      <c r="E70" s="220"/>
      <c r="F70" s="220"/>
      <c r="G70" s="220"/>
      <c r="H70" s="220"/>
      <c r="I70" s="220"/>
      <c r="J70" s="220"/>
      <c r="K70" s="220"/>
      <c r="L70" s="220"/>
    </row>
    <row r="71" spans="3:12">
      <c r="C71" s="220"/>
      <c r="D71" s="220"/>
      <c r="E71" s="220"/>
      <c r="F71" s="220"/>
      <c r="G71" s="220"/>
      <c r="H71" s="220"/>
      <c r="I71" s="220"/>
      <c r="J71" s="220"/>
      <c r="K71" s="220"/>
      <c r="L71" s="220"/>
    </row>
  </sheetData>
  <sheetProtection selectLockedCells="1" selectUnlockedCells="1"/>
  <mergeCells count="1">
    <mergeCell ref="A3:L3"/>
  </mergeCells>
  <hyperlinks>
    <hyperlink ref="L2" location="පටුන!A1" display="පටුන වෙත"/>
  </hyperlinks>
  <pageMargins left="0.31" right="0.22" top="0.87" bottom="0.98402777777777795" header="0.51180555555555596" footer="0.51180555555555596"/>
  <pageSetup paperSize="9" scale="88" firstPageNumber="0" orientation="landscape" horizontalDpi="4294967294" verticalDpi="4294967294" r:id="rId1"/>
  <headerFooter alignWithMargins="0">
    <oddHeader xml:space="preserve">&amp;L&amp;"Calibri"&amp;10&amp;K000000 [Limited Sharing]&amp;1#_x000D_&amp;"Arialri"&amp;12&amp;K000000&amp;"Calibri"&amp;11 </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1"/>
  <sheetViews>
    <sheetView showGridLines="0" showOutlineSymbols="0" zoomScaleNormal="100" workbookViewId="0">
      <selection activeCell="L2" sqref="L2"/>
    </sheetView>
  </sheetViews>
  <sheetFormatPr defaultColWidth="10.875" defaultRowHeight="13.5"/>
  <cols>
    <col min="1" max="1" width="24.875" style="184" customWidth="1"/>
    <col min="2" max="2" width="17" style="184" customWidth="1"/>
    <col min="3" max="12" width="8.875" style="184" customWidth="1"/>
    <col min="13" max="16384" width="10.875" style="184"/>
  </cols>
  <sheetData>
    <row r="1" spans="1:12" s="852" customFormat="1" ht="15.75">
      <c r="A1" s="841" t="s">
        <v>222</v>
      </c>
      <c r="B1" s="853"/>
      <c r="C1" s="841"/>
      <c r="D1" s="854"/>
      <c r="E1" s="854"/>
      <c r="F1" s="841"/>
      <c r="G1" s="841"/>
      <c r="H1" s="841"/>
      <c r="I1" s="841"/>
      <c r="J1" s="841"/>
      <c r="L1" s="843" t="s">
        <v>537</v>
      </c>
    </row>
    <row r="2" spans="1:12" s="852" customFormat="1" ht="15.75">
      <c r="A2" s="841"/>
      <c r="B2" s="853"/>
      <c r="C2" s="841"/>
      <c r="D2" s="854"/>
      <c r="E2" s="854"/>
      <c r="F2" s="841"/>
      <c r="G2" s="841"/>
      <c r="H2" s="841"/>
      <c r="I2" s="841"/>
      <c r="J2" s="841"/>
      <c r="K2" s="841"/>
      <c r="L2" s="1981" t="s">
        <v>1482</v>
      </c>
    </row>
    <row r="3" spans="1:12" s="852" customFormat="1" ht="15.75">
      <c r="A3" s="2048" t="s">
        <v>15</v>
      </c>
      <c r="B3" s="2048"/>
      <c r="C3" s="2048"/>
      <c r="D3" s="2048"/>
      <c r="E3" s="2048"/>
      <c r="F3" s="2048"/>
      <c r="G3" s="2048"/>
      <c r="H3" s="2048"/>
      <c r="I3" s="2048"/>
      <c r="J3" s="2048"/>
      <c r="K3" s="2048"/>
      <c r="L3" s="2048"/>
    </row>
    <row r="4" spans="1:12" ht="14.25" thickBot="1"/>
    <row r="5" spans="1:12">
      <c r="A5" s="2053" t="s">
        <v>150</v>
      </c>
      <c r="B5" s="2055" t="s">
        <v>509</v>
      </c>
      <c r="C5" s="2057">
        <v>2014</v>
      </c>
      <c r="D5" s="2049">
        <v>2015</v>
      </c>
      <c r="E5" s="2049">
        <v>2016</v>
      </c>
      <c r="F5" s="2049">
        <v>2017</v>
      </c>
      <c r="G5" s="2049">
        <v>2018</v>
      </c>
      <c r="H5" s="2049">
        <v>2019</v>
      </c>
      <c r="I5" s="2049">
        <v>2020</v>
      </c>
      <c r="J5" s="2049" t="s">
        <v>227</v>
      </c>
      <c r="K5" s="2049" t="s">
        <v>228</v>
      </c>
      <c r="L5" s="2051" t="s">
        <v>538</v>
      </c>
    </row>
    <row r="6" spans="1:12" ht="14.25" thickBot="1">
      <c r="A6" s="2054"/>
      <c r="B6" s="2056"/>
      <c r="C6" s="2058"/>
      <c r="D6" s="2050"/>
      <c r="E6" s="2050"/>
      <c r="F6" s="2050"/>
      <c r="G6" s="2050"/>
      <c r="H6" s="2050"/>
      <c r="I6" s="2050"/>
      <c r="J6" s="2050"/>
      <c r="K6" s="2050"/>
      <c r="L6" s="2052"/>
    </row>
    <row r="7" spans="1:12">
      <c r="A7" s="1325" t="s">
        <v>539</v>
      </c>
      <c r="B7" s="1348" t="s">
        <v>540</v>
      </c>
      <c r="C7" s="1349">
        <v>1951</v>
      </c>
      <c r="D7" s="1350">
        <v>1951</v>
      </c>
      <c r="E7" s="1351">
        <v>1951.472</v>
      </c>
      <c r="F7" s="1351">
        <v>1951.472</v>
      </c>
      <c r="G7" s="1351">
        <v>1951.472</v>
      </c>
      <c r="H7" s="1351">
        <v>1951.472</v>
      </c>
      <c r="I7" s="1351">
        <v>1865.6669999999999</v>
      </c>
      <c r="J7" s="1351">
        <v>1912.97</v>
      </c>
      <c r="K7" s="1351">
        <v>1908.99233</v>
      </c>
      <c r="L7" s="1352">
        <v>1908.99233</v>
      </c>
    </row>
    <row r="8" spans="1:12">
      <c r="A8" s="1353" t="s">
        <v>541</v>
      </c>
      <c r="B8" s="1344"/>
      <c r="C8" s="1346"/>
      <c r="D8" s="228"/>
      <c r="E8" s="198"/>
      <c r="F8" s="198"/>
      <c r="G8" s="198"/>
      <c r="H8" s="198"/>
      <c r="I8" s="198"/>
      <c r="J8" s="198"/>
      <c r="K8" s="198"/>
      <c r="L8" s="1354"/>
    </row>
    <row r="9" spans="1:12">
      <c r="A9" s="1355" t="s">
        <v>542</v>
      </c>
      <c r="B9" s="1344" t="s">
        <v>540</v>
      </c>
      <c r="C9" s="1346">
        <v>1438</v>
      </c>
      <c r="D9" s="228">
        <v>1438</v>
      </c>
      <c r="E9" s="227">
        <v>1438.2449999999999</v>
      </c>
      <c r="F9" s="227">
        <v>1438.2449999999999</v>
      </c>
      <c r="G9" s="227">
        <v>1438.2449999999999</v>
      </c>
      <c r="H9" s="227">
        <v>1438.2449999999999</v>
      </c>
      <c r="I9" s="227">
        <v>1435.8579999999999</v>
      </c>
      <c r="J9" s="227">
        <v>1435.575</v>
      </c>
      <c r="K9" s="227">
        <v>1420.8942</v>
      </c>
      <c r="L9" s="1330">
        <v>1420.8942</v>
      </c>
    </row>
    <row r="10" spans="1:12">
      <c r="A10" s="1355" t="s">
        <v>543</v>
      </c>
      <c r="B10" s="1344" t="s">
        <v>540</v>
      </c>
      <c r="C10" s="1346">
        <v>429</v>
      </c>
      <c r="D10" s="228">
        <v>429</v>
      </c>
      <c r="E10" s="227">
        <v>429.48500000000001</v>
      </c>
      <c r="F10" s="227">
        <v>429.48500000000001</v>
      </c>
      <c r="G10" s="227">
        <v>429.48500000000001</v>
      </c>
      <c r="H10" s="227">
        <v>429.48500000000001</v>
      </c>
      <c r="I10" s="227">
        <v>410.05200000000002</v>
      </c>
      <c r="J10" s="227">
        <v>389.56200000000001</v>
      </c>
      <c r="K10" s="227">
        <v>401.18198000000001</v>
      </c>
      <c r="L10" s="1330">
        <v>401.18198000000001</v>
      </c>
    </row>
    <row r="11" spans="1:12">
      <c r="A11" s="1355" t="s">
        <v>544</v>
      </c>
      <c r="B11" s="1344" t="s">
        <v>540</v>
      </c>
      <c r="C11" s="1347">
        <v>15.67</v>
      </c>
      <c r="D11" s="304">
        <v>15.699</v>
      </c>
      <c r="E11" s="305">
        <v>15.699</v>
      </c>
      <c r="F11" s="305">
        <v>15.699</v>
      </c>
      <c r="G11" s="305">
        <v>15.699</v>
      </c>
      <c r="H11" s="305">
        <v>15.699</v>
      </c>
      <c r="I11" s="305">
        <v>19.757000000000001</v>
      </c>
      <c r="J11" s="305">
        <v>19.757999999999999</v>
      </c>
      <c r="K11" s="305">
        <v>19.51174</v>
      </c>
      <c r="L11" s="1356">
        <v>19.51174</v>
      </c>
    </row>
    <row r="12" spans="1:12">
      <c r="A12" s="1328"/>
      <c r="B12" s="1344"/>
      <c r="C12" s="1347"/>
      <c r="D12" s="304"/>
      <c r="E12" s="227"/>
      <c r="F12" s="227"/>
      <c r="G12" s="227"/>
      <c r="H12" s="227"/>
      <c r="I12" s="227"/>
      <c r="J12" s="227"/>
      <c r="K12" s="227"/>
      <c r="L12" s="1330"/>
    </row>
    <row r="13" spans="1:12">
      <c r="A13" s="1328" t="s">
        <v>545</v>
      </c>
      <c r="B13" s="1344" t="s">
        <v>546</v>
      </c>
      <c r="C13" s="1346">
        <v>1611</v>
      </c>
      <c r="D13" s="228">
        <v>422.6</v>
      </c>
      <c r="E13" s="227">
        <v>1240.1300000000001</v>
      </c>
      <c r="F13" s="227">
        <v>851.34</v>
      </c>
      <c r="G13" s="227">
        <v>956</v>
      </c>
      <c r="H13" s="227">
        <v>848.8</v>
      </c>
      <c r="I13" s="227">
        <v>825.2</v>
      </c>
      <c r="J13" s="227">
        <v>806.98</v>
      </c>
      <c r="K13" s="227">
        <v>1046.77</v>
      </c>
      <c r="L13" s="1330">
        <v>104.375</v>
      </c>
    </row>
    <row r="14" spans="1:12">
      <c r="A14" s="1328"/>
      <c r="B14" s="1344"/>
      <c r="C14" s="1347"/>
      <c r="D14" s="304"/>
      <c r="E14" s="227"/>
      <c r="F14" s="227"/>
      <c r="G14" s="227"/>
      <c r="H14" s="227"/>
      <c r="I14" s="227"/>
      <c r="J14" s="227"/>
      <c r="K14" s="227"/>
      <c r="L14" s="1330"/>
    </row>
    <row r="15" spans="1:12">
      <c r="A15" s="1328" t="s">
        <v>547</v>
      </c>
      <c r="B15" s="1344" t="s">
        <v>546</v>
      </c>
      <c r="C15" s="1346">
        <v>904.1</v>
      </c>
      <c r="D15" s="228">
        <v>450</v>
      </c>
      <c r="E15" s="227">
        <v>905</v>
      </c>
      <c r="F15" s="227">
        <v>956.24</v>
      </c>
      <c r="G15" s="227">
        <v>977</v>
      </c>
      <c r="H15" s="227">
        <v>890.4</v>
      </c>
      <c r="I15" s="227">
        <v>801.7</v>
      </c>
      <c r="J15" s="227">
        <v>1724.38</v>
      </c>
      <c r="K15" s="227">
        <v>3221.59</v>
      </c>
      <c r="L15" s="1330">
        <v>631.30999999999995</v>
      </c>
    </row>
    <row r="16" spans="1:12">
      <c r="A16" s="1328"/>
      <c r="B16" s="1344"/>
      <c r="C16" s="1347"/>
      <c r="D16" s="304"/>
      <c r="E16" s="227"/>
      <c r="F16" s="227"/>
      <c r="G16" s="227"/>
      <c r="H16" s="227"/>
      <c r="I16" s="227"/>
      <c r="J16" s="227"/>
      <c r="K16" s="227"/>
      <c r="L16" s="1330"/>
    </row>
    <row r="17" spans="1:12">
      <c r="A17" s="1328" t="s">
        <v>548</v>
      </c>
      <c r="B17" s="1344" t="s">
        <v>549</v>
      </c>
      <c r="C17" s="1346">
        <v>2533</v>
      </c>
      <c r="D17" s="228">
        <v>2545</v>
      </c>
      <c r="E17" s="227">
        <v>3618</v>
      </c>
      <c r="F17" s="227">
        <v>3887</v>
      </c>
      <c r="G17" s="227">
        <v>3757</v>
      </c>
      <c r="H17" s="227">
        <v>3937</v>
      </c>
      <c r="I17" s="227">
        <v>5632</v>
      </c>
      <c r="J17" s="228">
        <v>4697</v>
      </c>
      <c r="K17" s="228">
        <v>3920</v>
      </c>
      <c r="L17" s="1229">
        <v>4505</v>
      </c>
    </row>
    <row r="18" spans="1:12">
      <c r="A18" s="1353" t="s">
        <v>550</v>
      </c>
      <c r="B18" s="1344" t="s">
        <v>551</v>
      </c>
      <c r="C18" s="1346">
        <v>10597.6</v>
      </c>
      <c r="D18" s="228">
        <v>2512</v>
      </c>
      <c r="E18" s="227">
        <v>2579.0529999999999</v>
      </c>
      <c r="F18" s="227">
        <v>2738.2519000000002</v>
      </c>
      <c r="G18" s="227">
        <v>3652.0419999999999</v>
      </c>
      <c r="H18" s="227">
        <v>3568.98</v>
      </c>
      <c r="I18" s="227">
        <v>3078.68</v>
      </c>
      <c r="J18" s="228">
        <v>2486.0143400000002</v>
      </c>
      <c r="K18" s="228">
        <v>3251.6142340000001</v>
      </c>
      <c r="L18" s="1330">
        <v>2950.0933199999999</v>
      </c>
    </row>
    <row r="19" spans="1:12" ht="14.25" thickBot="1">
      <c r="A19" s="1357" t="s">
        <v>552</v>
      </c>
      <c r="B19" s="1345" t="s">
        <v>111</v>
      </c>
      <c r="C19" s="1340">
        <v>70.055999999999997</v>
      </c>
      <c r="D19" s="1332">
        <v>68.73</v>
      </c>
      <c r="E19" s="1333">
        <v>69.86</v>
      </c>
      <c r="F19" s="1333">
        <v>114.15</v>
      </c>
      <c r="G19" s="1333">
        <v>106.07</v>
      </c>
      <c r="H19" s="1333">
        <v>188.56</v>
      </c>
      <c r="I19" s="1333">
        <v>114.53631960999999</v>
      </c>
      <c r="J19" s="1333">
        <v>191.58484200000001</v>
      </c>
      <c r="K19" s="1333">
        <v>95.970090999999996</v>
      </c>
      <c r="L19" s="1334">
        <v>129.027671</v>
      </c>
    </row>
    <row r="20" spans="1:12">
      <c r="A20" s="195" t="s">
        <v>374</v>
      </c>
      <c r="I20" s="201" t="s">
        <v>480</v>
      </c>
      <c r="J20" s="202" t="s">
        <v>553</v>
      </c>
    </row>
    <row r="21" spans="1:12" s="307" customFormat="1">
      <c r="A21" s="306" t="s">
        <v>554</v>
      </c>
      <c r="B21" s="306"/>
    </row>
    <row r="22" spans="1:12">
      <c r="A22" s="303" t="s">
        <v>555</v>
      </c>
      <c r="B22" s="195"/>
    </row>
    <row r="23" spans="1:12">
      <c r="A23" s="303" t="s">
        <v>556</v>
      </c>
      <c r="B23" s="195"/>
    </row>
    <row r="24" spans="1:12">
      <c r="A24" s="195" t="s">
        <v>557</v>
      </c>
    </row>
    <row r="25" spans="1:12">
      <c r="A25" s="195" t="s">
        <v>558</v>
      </c>
    </row>
    <row r="28" spans="1:12">
      <c r="A28" s="184" t="s">
        <v>559</v>
      </c>
    </row>
    <row r="29" spans="1:12">
      <c r="A29" s="195"/>
    </row>
    <row r="30" spans="1:12">
      <c r="A30" s="195"/>
    </row>
    <row r="31" spans="1:12">
      <c r="A31" s="195"/>
    </row>
  </sheetData>
  <sheetProtection selectLockedCells="1" selectUnlockedCells="1"/>
  <mergeCells count="13">
    <mergeCell ref="J5:J6"/>
    <mergeCell ref="K5:K6"/>
    <mergeCell ref="L5:L6"/>
    <mergeCell ref="A3:L3"/>
    <mergeCell ref="A5:A6"/>
    <mergeCell ref="B5:B6"/>
    <mergeCell ref="C5:C6"/>
    <mergeCell ref="D5:D6"/>
    <mergeCell ref="E5:E6"/>
    <mergeCell ref="F5:F6"/>
    <mergeCell ref="G5:G6"/>
    <mergeCell ref="H5:H6"/>
    <mergeCell ref="I5:I6"/>
  </mergeCells>
  <hyperlinks>
    <hyperlink ref="L2" location="පටුන!A1" display="පටුන වෙත"/>
  </hyperlinks>
  <pageMargins left="0.41" right="0.28999999999999998" top="0.86" bottom="0.98402777777777795" header="0.51180555555555596" footer="0.51180555555555596"/>
  <pageSetup paperSize="9" firstPageNumber="0" orientation="landscape" horizontalDpi="4294967294" verticalDpi="4294967294" r:id="rId1"/>
  <headerFooter alignWithMargins="0">
    <oddHeader xml:space="preserve">&amp;L&amp;"Calibri"&amp;10&amp;K000000 [Limited Sharing]&amp;1#_x000D_&amp;"Arialri"&amp;12&amp;K000000&amp;"Calibri"&amp;11 </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7"/>
  <sheetViews>
    <sheetView showGridLines="0" zoomScaleNormal="100" workbookViewId="0">
      <selection activeCell="Q23" sqref="Q23"/>
    </sheetView>
  </sheetViews>
  <sheetFormatPr defaultRowHeight="15"/>
  <cols>
    <col min="1" max="1" width="29" style="234" customWidth="1"/>
    <col min="2" max="11" width="8.75" style="234" customWidth="1"/>
    <col min="12" max="16384" width="9" style="234"/>
  </cols>
  <sheetData>
    <row r="1" spans="1:11" ht="15.75">
      <c r="A1" s="841" t="s">
        <v>114</v>
      </c>
      <c r="B1" s="853"/>
      <c r="C1" s="854"/>
      <c r="D1" s="855"/>
      <c r="E1" s="841"/>
      <c r="F1" s="841"/>
      <c r="G1" s="841"/>
      <c r="H1" s="841"/>
      <c r="I1" s="841"/>
      <c r="J1" s="855"/>
      <c r="K1" s="843" t="s">
        <v>560</v>
      </c>
    </row>
    <row r="2" spans="1:11" ht="15.75">
      <c r="A2" s="841"/>
      <c r="B2" s="853"/>
      <c r="C2" s="854"/>
      <c r="D2" s="855"/>
      <c r="E2" s="841"/>
      <c r="F2" s="841"/>
      <c r="G2" s="841"/>
      <c r="H2" s="841"/>
      <c r="I2" s="841"/>
      <c r="J2" s="855"/>
      <c r="K2" s="1981" t="s">
        <v>1482</v>
      </c>
    </row>
    <row r="3" spans="1:11" ht="15.75">
      <c r="A3" s="2048" t="s">
        <v>16</v>
      </c>
      <c r="B3" s="2048"/>
      <c r="C3" s="2048"/>
      <c r="D3" s="2048"/>
      <c r="E3" s="2048"/>
      <c r="F3" s="2048"/>
      <c r="G3" s="2048"/>
      <c r="H3" s="2048"/>
      <c r="I3" s="2048"/>
      <c r="J3" s="2048"/>
      <c r="K3" s="2048"/>
    </row>
    <row r="4" spans="1:11" ht="15.75" thickBot="1">
      <c r="A4" s="308"/>
      <c r="B4" s="308"/>
      <c r="C4" s="308"/>
      <c r="D4" s="308"/>
      <c r="E4" s="308"/>
      <c r="F4" s="308"/>
      <c r="G4" s="308"/>
      <c r="H4" s="308"/>
      <c r="I4" s="308"/>
      <c r="J4" s="308"/>
      <c r="K4" s="308"/>
    </row>
    <row r="5" spans="1:11" ht="15.75" thickBot="1">
      <c r="A5" s="1386" t="s">
        <v>561</v>
      </c>
      <c r="B5" s="1381">
        <v>2014</v>
      </c>
      <c r="C5" s="1359">
        <v>2015</v>
      </c>
      <c r="D5" s="1358">
        <v>2016</v>
      </c>
      <c r="E5" s="1359">
        <v>2017</v>
      </c>
      <c r="F5" s="1358">
        <v>2018</v>
      </c>
      <c r="G5" s="1359">
        <v>2019</v>
      </c>
      <c r="H5" s="1358">
        <v>2020</v>
      </c>
      <c r="I5" s="1359">
        <v>2021</v>
      </c>
      <c r="J5" s="1358" t="s">
        <v>228</v>
      </c>
      <c r="K5" s="1360" t="s">
        <v>229</v>
      </c>
    </row>
    <row r="6" spans="1:11">
      <c r="A6" s="1387" t="s">
        <v>562</v>
      </c>
      <c r="B6" s="1382"/>
      <c r="C6" s="1362"/>
      <c r="D6" s="1361"/>
      <c r="E6" s="1362"/>
      <c r="F6" s="1361"/>
      <c r="G6" s="1362"/>
      <c r="H6" s="1361"/>
      <c r="I6" s="1362"/>
      <c r="J6" s="1361"/>
      <c r="K6" s="1363"/>
    </row>
    <row r="7" spans="1:11" ht="15.75">
      <c r="A7" s="1388" t="s">
        <v>563</v>
      </c>
      <c r="B7" s="310">
        <v>1.4</v>
      </c>
      <c r="C7" s="1364">
        <v>1.4</v>
      </c>
      <c r="D7" s="309">
        <v>1.2</v>
      </c>
      <c r="E7" s="1364">
        <v>1.28443</v>
      </c>
      <c r="F7" s="309">
        <v>1.41953</v>
      </c>
      <c r="G7" s="1364">
        <v>1.3844399999999999</v>
      </c>
      <c r="H7" s="309">
        <v>1.4265699999999999</v>
      </c>
      <c r="I7" s="1364">
        <v>1.4642900000000001</v>
      </c>
      <c r="J7" s="309">
        <v>1.4524999999999999</v>
      </c>
      <c r="K7" s="1365">
        <v>1.4493800000000001</v>
      </c>
    </row>
    <row r="8" spans="1:11" ht="15.75">
      <c r="A8" s="1389" t="s">
        <v>564</v>
      </c>
      <c r="B8" s="310">
        <v>1.1000000000000001</v>
      </c>
      <c r="C8" s="1364">
        <v>1.1000000000000001</v>
      </c>
      <c r="D8" s="309">
        <v>0.9</v>
      </c>
      <c r="E8" s="1364">
        <v>1.00088</v>
      </c>
      <c r="F8" s="309">
        <v>1.1107400000000001</v>
      </c>
      <c r="G8" s="1364">
        <v>1.0860099999999999</v>
      </c>
      <c r="H8" s="309">
        <v>1.1035699999999999</v>
      </c>
      <c r="I8" s="1364">
        <v>1.1310800000000001</v>
      </c>
      <c r="J8" s="309">
        <v>1.1276299999999999</v>
      </c>
      <c r="K8" s="1365">
        <v>1.1223700000000001</v>
      </c>
    </row>
    <row r="9" spans="1:11" ht="15.75">
      <c r="A9" s="1389" t="s">
        <v>565</v>
      </c>
      <c r="B9" s="310">
        <v>0.3</v>
      </c>
      <c r="C9" s="1364">
        <v>0.3</v>
      </c>
      <c r="D9" s="309">
        <v>0.3</v>
      </c>
      <c r="E9" s="1364">
        <v>0.28355000000000002</v>
      </c>
      <c r="F9" s="309">
        <v>0.30879000000000001</v>
      </c>
      <c r="G9" s="1364">
        <v>0.29842999999999997</v>
      </c>
      <c r="H9" s="309">
        <v>0.32300000000000001</v>
      </c>
      <c r="I9" s="1366">
        <v>0.33321000000000001</v>
      </c>
      <c r="J9" s="309">
        <v>0.32486999999999999</v>
      </c>
      <c r="K9" s="1365">
        <v>0.32701000000000002</v>
      </c>
    </row>
    <row r="10" spans="1:11" ht="15.75">
      <c r="A10" s="1388" t="s">
        <v>566</v>
      </c>
      <c r="B10" s="242">
        <v>333.9</v>
      </c>
      <c r="C10" s="1367">
        <v>374.4</v>
      </c>
      <c r="D10" s="311">
        <v>384</v>
      </c>
      <c r="E10" s="1367">
        <v>397.91552000000001</v>
      </c>
      <c r="F10" s="311">
        <v>467.69126399999999</v>
      </c>
      <c r="G10" s="1367">
        <v>447.58230300000002</v>
      </c>
      <c r="H10" s="311">
        <v>491.53861799999999</v>
      </c>
      <c r="I10" s="1367">
        <v>513.30547799999999</v>
      </c>
      <c r="J10" s="311">
        <v>506.44960200000003</v>
      </c>
      <c r="K10" s="1252">
        <v>504.15336000000002</v>
      </c>
    </row>
    <row r="11" spans="1:11" ht="15.75">
      <c r="A11" s="1389" t="s">
        <v>567</v>
      </c>
      <c r="B11" s="242">
        <v>272.89999999999998</v>
      </c>
      <c r="C11" s="1367">
        <v>305.39999999999998</v>
      </c>
      <c r="D11" s="311">
        <v>317.89999999999998</v>
      </c>
      <c r="E11" s="1367">
        <v>329.01195100000001</v>
      </c>
      <c r="F11" s="311">
        <v>391.53059999999999</v>
      </c>
      <c r="G11" s="1367">
        <v>374.01594299999999</v>
      </c>
      <c r="H11" s="311">
        <v>413.63551799999999</v>
      </c>
      <c r="I11" s="1367">
        <v>425.36962799999998</v>
      </c>
      <c r="J11" s="311">
        <v>419.196708</v>
      </c>
      <c r="K11" s="1252">
        <v>411.09865200000002</v>
      </c>
    </row>
    <row r="12" spans="1:11" ht="15.75">
      <c r="A12" s="1389" t="s">
        <v>568</v>
      </c>
      <c r="B12" s="242">
        <v>60.9</v>
      </c>
      <c r="C12" s="1367">
        <v>69.099999999999994</v>
      </c>
      <c r="D12" s="311">
        <v>66.099999999999994</v>
      </c>
      <c r="E12" s="1367">
        <v>68.903569000000005</v>
      </c>
      <c r="F12" s="311">
        <v>76.160663999999997</v>
      </c>
      <c r="G12" s="1367">
        <v>73.566360000000003</v>
      </c>
      <c r="H12" s="311">
        <v>77.903099999999995</v>
      </c>
      <c r="I12" s="1367">
        <v>87.935850000000002</v>
      </c>
      <c r="J12" s="311">
        <v>87.252893999999998</v>
      </c>
      <c r="K12" s="1252">
        <v>93.054708000000005</v>
      </c>
    </row>
    <row r="13" spans="1:11" ht="15.75">
      <c r="A13" s="1388" t="s">
        <v>569</v>
      </c>
      <c r="B13" s="242">
        <v>1721</v>
      </c>
      <c r="C13" s="1367">
        <v>1898.9</v>
      </c>
      <c r="D13" s="311">
        <v>2059.6999999999998</v>
      </c>
      <c r="E13" s="1367">
        <v>2072.8702800000001</v>
      </c>
      <c r="F13" s="311">
        <v>1972.2117599999999</v>
      </c>
      <c r="G13" s="1367">
        <v>2084.2107599999999</v>
      </c>
      <c r="H13" s="311">
        <v>1869.69444</v>
      </c>
      <c r="I13" s="1230">
        <v>1953.71172</v>
      </c>
      <c r="J13" s="312">
        <v>1848.597804</v>
      </c>
      <c r="K13" s="1252">
        <v>1603.9011599999999</v>
      </c>
    </row>
    <row r="14" spans="1:11" ht="15.75">
      <c r="A14" s="1390" t="s">
        <v>570</v>
      </c>
      <c r="B14" s="1383">
        <v>150.30000000000001</v>
      </c>
      <c r="C14" s="1230">
        <v>164.5</v>
      </c>
      <c r="D14" s="192">
        <v>182.7</v>
      </c>
      <c r="E14" s="1230">
        <v>201</v>
      </c>
      <c r="F14" s="192">
        <v>214.2</v>
      </c>
      <c r="G14" s="1230">
        <v>224</v>
      </c>
      <c r="H14" s="192">
        <v>216.2</v>
      </c>
      <c r="I14" s="1367">
        <v>236.79</v>
      </c>
      <c r="J14" s="311">
        <v>228.13</v>
      </c>
      <c r="K14" s="1252">
        <v>236.11</v>
      </c>
    </row>
    <row r="15" spans="1:11" ht="15.75">
      <c r="A15" s="1343"/>
      <c r="B15" s="1384"/>
      <c r="C15" s="1368"/>
      <c r="D15" s="186"/>
      <c r="E15" s="1368"/>
      <c r="F15" s="186"/>
      <c r="G15" s="1368"/>
      <c r="H15" s="186"/>
      <c r="I15" s="1369"/>
      <c r="J15" s="313"/>
      <c r="K15" s="1252"/>
    </row>
    <row r="16" spans="1:11" ht="15.75">
      <c r="A16" s="1391" t="s">
        <v>571</v>
      </c>
      <c r="B16" s="315"/>
      <c r="C16" s="1370"/>
      <c r="D16" s="314"/>
      <c r="E16" s="1370"/>
      <c r="F16" s="314"/>
      <c r="G16" s="1370"/>
      <c r="H16" s="314"/>
      <c r="I16" s="1370"/>
      <c r="J16" s="314"/>
      <c r="K16" s="1371"/>
    </row>
    <row r="17" spans="1:11" ht="15.75">
      <c r="A17" s="1388" t="s">
        <v>572</v>
      </c>
      <c r="B17" s="317">
        <v>459.3</v>
      </c>
      <c r="C17" s="1372">
        <v>452.89</v>
      </c>
      <c r="D17" s="316">
        <v>456.99</v>
      </c>
      <c r="E17" s="1372">
        <v>449.44000000000005</v>
      </c>
      <c r="F17" s="316">
        <v>439.37</v>
      </c>
      <c r="G17" s="1372">
        <v>415.49</v>
      </c>
      <c r="H17" s="316">
        <v>326.93</v>
      </c>
      <c r="I17" s="1372">
        <v>331.67499999999995</v>
      </c>
      <c r="J17" s="316">
        <v>280.61</v>
      </c>
      <c r="K17" s="1373">
        <v>293.94499999999999</v>
      </c>
    </row>
    <row r="18" spans="1:11" ht="15.75">
      <c r="A18" s="1389" t="s">
        <v>573</v>
      </c>
      <c r="B18" s="317">
        <v>278.85000000000002</v>
      </c>
      <c r="C18" s="1372">
        <v>269.02</v>
      </c>
      <c r="D18" s="316">
        <v>274.16000000000003</v>
      </c>
      <c r="E18" s="1372">
        <v>259.72000000000003</v>
      </c>
      <c r="F18" s="316">
        <v>249.02</v>
      </c>
      <c r="G18" s="1372">
        <v>242.58</v>
      </c>
      <c r="H18" s="316">
        <v>182.56</v>
      </c>
      <c r="I18" s="1374">
        <v>178.26</v>
      </c>
      <c r="J18" s="318">
        <v>149.44</v>
      </c>
      <c r="K18" s="1375">
        <v>164.995</v>
      </c>
    </row>
    <row r="19" spans="1:11" ht="15.75">
      <c r="A19" s="1389" t="s">
        <v>574</v>
      </c>
      <c r="B19" s="317">
        <v>180.45</v>
      </c>
      <c r="C19" s="1372">
        <v>183.87</v>
      </c>
      <c r="D19" s="316">
        <v>182.83</v>
      </c>
      <c r="E19" s="1372">
        <v>189.72</v>
      </c>
      <c r="F19" s="316">
        <v>190.35</v>
      </c>
      <c r="G19" s="1372">
        <v>172.91</v>
      </c>
      <c r="H19" s="316">
        <v>144.37</v>
      </c>
      <c r="I19" s="1374">
        <v>153.41499999999999</v>
      </c>
      <c r="J19" s="318">
        <v>131.16999999999999</v>
      </c>
      <c r="K19" s="1375">
        <v>128.94999999999999</v>
      </c>
    </row>
    <row r="20" spans="1:11" ht="15.75">
      <c r="A20" s="1388" t="s">
        <v>575</v>
      </c>
      <c r="B20" s="317">
        <v>75.75</v>
      </c>
      <c r="C20" s="1372">
        <v>67.3</v>
      </c>
      <c r="D20" s="316">
        <v>73.929999999999993</v>
      </c>
      <c r="E20" s="1372">
        <v>81.86999999999999</v>
      </c>
      <c r="F20" s="316">
        <v>87.69</v>
      </c>
      <c r="G20" s="1372">
        <v>90.34</v>
      </c>
      <c r="H20" s="316">
        <v>101.81</v>
      </c>
      <c r="I20" s="1372">
        <v>104.235</v>
      </c>
      <c r="J20" s="316">
        <v>116.61999999999999</v>
      </c>
      <c r="K20" s="1373">
        <v>113.125</v>
      </c>
    </row>
    <row r="21" spans="1:11" ht="15.75">
      <c r="A21" s="1389" t="s">
        <v>576</v>
      </c>
      <c r="B21" s="317">
        <v>68.819999999999993</v>
      </c>
      <c r="C21" s="1372">
        <v>57.06</v>
      </c>
      <c r="D21" s="316">
        <v>58.41</v>
      </c>
      <c r="E21" s="1372">
        <v>68.5</v>
      </c>
      <c r="F21" s="316">
        <v>71.02</v>
      </c>
      <c r="G21" s="1372">
        <v>73.23</v>
      </c>
      <c r="H21" s="316">
        <v>84.31</v>
      </c>
      <c r="I21" s="1374">
        <v>80.72</v>
      </c>
      <c r="J21" s="318">
        <v>94.86</v>
      </c>
      <c r="K21" s="1375">
        <v>93.44</v>
      </c>
    </row>
    <row r="22" spans="1:11" ht="15.75">
      <c r="A22" s="1389" t="s">
        <v>577</v>
      </c>
      <c r="B22" s="317">
        <v>1.78</v>
      </c>
      <c r="C22" s="1372">
        <v>3.15</v>
      </c>
      <c r="D22" s="316">
        <v>9.49</v>
      </c>
      <c r="E22" s="1372">
        <v>8.74</v>
      </c>
      <c r="F22" s="316">
        <v>8.49</v>
      </c>
      <c r="G22" s="1372">
        <v>10.71</v>
      </c>
      <c r="H22" s="316">
        <v>10.14</v>
      </c>
      <c r="I22" s="1374">
        <v>9.1050000000000004</v>
      </c>
      <c r="J22" s="318">
        <v>7.68</v>
      </c>
      <c r="K22" s="1375">
        <v>8.0850000000000009</v>
      </c>
    </row>
    <row r="23" spans="1:11" ht="15.75">
      <c r="A23" s="1389" t="s">
        <v>578</v>
      </c>
      <c r="B23" s="317">
        <v>5.15</v>
      </c>
      <c r="C23" s="1372">
        <v>7.09</v>
      </c>
      <c r="D23" s="316">
        <v>6.03</v>
      </c>
      <c r="E23" s="1372">
        <v>4.63</v>
      </c>
      <c r="F23" s="316">
        <v>8.18</v>
      </c>
      <c r="G23" s="1372">
        <v>6.4</v>
      </c>
      <c r="H23" s="316">
        <v>7.36</v>
      </c>
      <c r="I23" s="1374">
        <v>14.41</v>
      </c>
      <c r="J23" s="318">
        <v>14.08</v>
      </c>
      <c r="K23" s="1375">
        <v>11.6</v>
      </c>
    </row>
    <row r="24" spans="1:11" ht="16.5" thickBot="1">
      <c r="A24" s="1392" t="s">
        <v>154</v>
      </c>
      <c r="B24" s="1385">
        <v>535.04999999999995</v>
      </c>
      <c r="C24" s="1377">
        <v>520.18999999999994</v>
      </c>
      <c r="D24" s="1376">
        <v>530.91999999999996</v>
      </c>
      <c r="E24" s="1377">
        <v>531.31000000000006</v>
      </c>
      <c r="F24" s="1376">
        <v>527.05999999999995</v>
      </c>
      <c r="G24" s="1377">
        <v>505.83000000000004</v>
      </c>
      <c r="H24" s="1376">
        <v>428.74</v>
      </c>
      <c r="I24" s="1378">
        <v>435.90999999999997</v>
      </c>
      <c r="J24" s="1379">
        <v>397.23</v>
      </c>
      <c r="K24" s="1380">
        <v>407.07</v>
      </c>
    </row>
    <row r="25" spans="1:11" ht="15.75">
      <c r="A25" s="319" t="s">
        <v>579</v>
      </c>
      <c r="B25" s="319"/>
      <c r="C25" s="319"/>
      <c r="D25" s="319"/>
      <c r="E25" s="319"/>
      <c r="F25" s="319"/>
      <c r="G25" s="300" t="s">
        <v>278</v>
      </c>
      <c r="H25" s="319" t="s">
        <v>580</v>
      </c>
      <c r="J25" s="220"/>
      <c r="K25" s="220"/>
    </row>
    <row r="26" spans="1:11" ht="15.75">
      <c r="A26" s="319" t="s">
        <v>581</v>
      </c>
      <c r="B26" s="319"/>
      <c r="C26" s="319"/>
      <c r="D26" s="319"/>
      <c r="E26" s="319"/>
      <c r="F26" s="319"/>
      <c r="G26" s="220"/>
      <c r="H26" s="320" t="s">
        <v>582</v>
      </c>
      <c r="J26" s="220"/>
      <c r="K26" s="220"/>
    </row>
    <row r="27" spans="1:11" ht="15.75">
      <c r="A27" s="220"/>
      <c r="B27" s="220"/>
      <c r="C27" s="220"/>
      <c r="D27" s="220"/>
      <c r="E27" s="220"/>
      <c r="F27" s="220"/>
      <c r="G27" s="220"/>
      <c r="H27" s="220" t="s">
        <v>583</v>
      </c>
      <c r="J27" s="220"/>
      <c r="K27" s="220"/>
    </row>
  </sheetData>
  <mergeCells count="1">
    <mergeCell ref="A3:K3"/>
  </mergeCells>
  <hyperlinks>
    <hyperlink ref="K2" location="පටුන!A1" display="පටුන වෙත"/>
  </hyperlinks>
  <pageMargins left="0.7" right="0.7" top="0.75" bottom="0.75" header="0.3" footer="0.3"/>
  <pageSetup paperSize="9" scale="66"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44"/>
  <sheetViews>
    <sheetView showGridLines="0" zoomScaleNormal="100" zoomScaleSheetLayoutView="90" workbookViewId="0">
      <selection activeCell="Q2" sqref="Q2"/>
    </sheetView>
  </sheetViews>
  <sheetFormatPr defaultRowHeight="13.5"/>
  <cols>
    <col min="1" max="1" width="47" style="321" customWidth="1"/>
    <col min="2" max="17" width="8.375" style="321" customWidth="1"/>
    <col min="18" max="16384" width="9" style="321"/>
  </cols>
  <sheetData>
    <row r="1" spans="1:18" s="861" customFormat="1" ht="15.75">
      <c r="A1" s="857" t="s">
        <v>114</v>
      </c>
      <c r="B1" s="858"/>
      <c r="C1" s="858"/>
      <c r="D1" s="858"/>
      <c r="E1" s="858"/>
      <c r="F1" s="858"/>
      <c r="G1" s="858"/>
      <c r="H1" s="858"/>
      <c r="I1" s="858"/>
      <c r="J1" s="858"/>
      <c r="K1" s="858"/>
      <c r="L1" s="858"/>
      <c r="M1" s="858"/>
      <c r="N1" s="858"/>
      <c r="O1" s="858"/>
      <c r="P1" s="859"/>
      <c r="Q1" s="860" t="s">
        <v>584</v>
      </c>
    </row>
    <row r="2" spans="1:18" s="861" customFormat="1" ht="15.75">
      <c r="A2" s="857"/>
      <c r="B2" s="858"/>
      <c r="C2" s="858"/>
      <c r="D2" s="858"/>
      <c r="E2" s="858"/>
      <c r="F2" s="858"/>
      <c r="G2" s="858"/>
      <c r="H2" s="858"/>
      <c r="I2" s="858"/>
      <c r="J2" s="858"/>
      <c r="K2" s="858"/>
      <c r="L2" s="858"/>
      <c r="M2" s="858"/>
      <c r="N2" s="858"/>
      <c r="O2" s="858"/>
      <c r="P2" s="859"/>
      <c r="Q2" s="1981" t="s">
        <v>1482</v>
      </c>
    </row>
    <row r="3" spans="1:18" s="861" customFormat="1" ht="15.75">
      <c r="A3" s="2064" t="s">
        <v>17</v>
      </c>
      <c r="B3" s="2064"/>
      <c r="C3" s="2064"/>
      <c r="D3" s="2064"/>
      <c r="E3" s="2064"/>
      <c r="F3" s="2064"/>
      <c r="G3" s="2064"/>
      <c r="H3" s="2064"/>
      <c r="I3" s="2064"/>
      <c r="J3" s="2064"/>
      <c r="K3" s="2064"/>
      <c r="L3" s="2064"/>
      <c r="M3" s="2064"/>
      <c r="N3" s="2064"/>
      <c r="O3" s="2064"/>
      <c r="P3" s="2064"/>
      <c r="Q3" s="2064"/>
    </row>
    <row r="4" spans="1:18" ht="14.25" thickBot="1">
      <c r="A4" s="322"/>
      <c r="B4" s="1396"/>
      <c r="C4" s="322"/>
      <c r="D4" s="322"/>
      <c r="E4" s="322"/>
      <c r="F4" s="322"/>
      <c r="G4" s="322"/>
      <c r="H4" s="322"/>
      <c r="I4" s="322"/>
      <c r="J4" s="322"/>
      <c r="K4" s="322"/>
      <c r="L4" s="322"/>
      <c r="M4" s="322"/>
      <c r="N4" s="322"/>
      <c r="O4" s="322"/>
      <c r="P4" s="322"/>
      <c r="Q4" s="322"/>
    </row>
    <row r="5" spans="1:18" ht="25.5" customHeight="1">
      <c r="A5" s="2065" t="s">
        <v>585</v>
      </c>
      <c r="B5" s="2068" t="s">
        <v>586</v>
      </c>
      <c r="C5" s="2068"/>
      <c r="D5" s="2068"/>
      <c r="E5" s="2069"/>
      <c r="F5" s="2070" t="s">
        <v>587</v>
      </c>
      <c r="G5" s="2068"/>
      <c r="H5" s="2068"/>
      <c r="I5" s="2069"/>
      <c r="J5" s="2070" t="s">
        <v>588</v>
      </c>
      <c r="K5" s="2068"/>
      <c r="L5" s="2068"/>
      <c r="M5" s="2069"/>
      <c r="N5" s="2070" t="s">
        <v>589</v>
      </c>
      <c r="O5" s="2068"/>
      <c r="P5" s="2068"/>
      <c r="Q5" s="2071"/>
    </row>
    <row r="6" spans="1:18" s="323" customFormat="1">
      <c r="A6" s="2066"/>
      <c r="B6" s="2072" t="s">
        <v>590</v>
      </c>
      <c r="C6" s="2060"/>
      <c r="D6" s="2061" t="s">
        <v>591</v>
      </c>
      <c r="E6" s="2062"/>
      <c r="F6" s="2059" t="s">
        <v>590</v>
      </c>
      <c r="G6" s="2060"/>
      <c r="H6" s="2061" t="s">
        <v>591</v>
      </c>
      <c r="I6" s="2062"/>
      <c r="J6" s="2059" t="s">
        <v>590</v>
      </c>
      <c r="K6" s="2060"/>
      <c r="L6" s="2061" t="s">
        <v>591</v>
      </c>
      <c r="M6" s="2062"/>
      <c r="N6" s="2059" t="s">
        <v>590</v>
      </c>
      <c r="O6" s="2060"/>
      <c r="P6" s="2061" t="s">
        <v>591</v>
      </c>
      <c r="Q6" s="2063"/>
    </row>
    <row r="7" spans="1:18" ht="14.25" thickBot="1">
      <c r="A7" s="2067"/>
      <c r="B7" s="1397" t="s">
        <v>592</v>
      </c>
      <c r="C7" s="1398" t="s">
        <v>593</v>
      </c>
      <c r="D7" s="1398" t="s">
        <v>592</v>
      </c>
      <c r="E7" s="1399" t="s">
        <v>593</v>
      </c>
      <c r="F7" s="1397" t="s">
        <v>592</v>
      </c>
      <c r="G7" s="1398" t="s">
        <v>593</v>
      </c>
      <c r="H7" s="1398" t="s">
        <v>592</v>
      </c>
      <c r="I7" s="1399" t="s">
        <v>593</v>
      </c>
      <c r="J7" s="1397" t="s">
        <v>592</v>
      </c>
      <c r="K7" s="1398" t="s">
        <v>593</v>
      </c>
      <c r="L7" s="1398" t="s">
        <v>592</v>
      </c>
      <c r="M7" s="1399" t="s">
        <v>593</v>
      </c>
      <c r="N7" s="1397" t="s">
        <v>592</v>
      </c>
      <c r="O7" s="1398" t="s">
        <v>593</v>
      </c>
      <c r="P7" s="1400" t="s">
        <v>592</v>
      </c>
      <c r="Q7" s="1401" t="s">
        <v>593</v>
      </c>
    </row>
    <row r="8" spans="1:18" s="324" customFormat="1">
      <c r="A8" s="1403" t="s">
        <v>594</v>
      </c>
      <c r="B8" s="1404">
        <v>7</v>
      </c>
      <c r="C8" s="1405">
        <v>11</v>
      </c>
      <c r="D8" s="1405">
        <v>3</v>
      </c>
      <c r="E8" s="1405">
        <v>2</v>
      </c>
      <c r="F8" s="1404">
        <v>1830.15</v>
      </c>
      <c r="G8" s="1405">
        <v>2526.9969999999998</v>
      </c>
      <c r="H8" s="1405">
        <v>1060.53</v>
      </c>
      <c r="I8" s="1405">
        <v>2165.9969999999998</v>
      </c>
      <c r="J8" s="1404">
        <v>11028.403</v>
      </c>
      <c r="K8" s="1405">
        <v>13133.915000000001</v>
      </c>
      <c r="L8" s="1405">
        <v>4747.9050000000007</v>
      </c>
      <c r="M8" s="1405">
        <v>7447.1970000000001</v>
      </c>
      <c r="N8" s="1404">
        <v>760</v>
      </c>
      <c r="O8" s="1405">
        <v>978</v>
      </c>
      <c r="P8" s="1406">
        <v>326</v>
      </c>
      <c r="Q8" s="1407">
        <v>125</v>
      </c>
    </row>
    <row r="9" spans="1:18" s="328" customFormat="1">
      <c r="A9" s="1393" t="s">
        <v>595</v>
      </c>
      <c r="B9" s="325">
        <v>9</v>
      </c>
      <c r="C9" s="326">
        <v>5</v>
      </c>
      <c r="D9" s="326">
        <v>9</v>
      </c>
      <c r="E9" s="326">
        <v>4</v>
      </c>
      <c r="F9" s="325">
        <v>1078.74</v>
      </c>
      <c r="G9" s="326">
        <v>4142.3</v>
      </c>
      <c r="H9" s="326">
        <v>8179.74</v>
      </c>
      <c r="I9" s="326">
        <v>1042.3000000000002</v>
      </c>
      <c r="J9" s="325">
        <v>27095.705000000002</v>
      </c>
      <c r="K9" s="326">
        <v>8368.0439999999999</v>
      </c>
      <c r="L9" s="326">
        <v>29176.880000000001</v>
      </c>
      <c r="M9" s="326">
        <v>2168.0439999999999</v>
      </c>
      <c r="N9" s="325">
        <v>6589</v>
      </c>
      <c r="O9" s="326">
        <v>1168</v>
      </c>
      <c r="P9" s="327">
        <v>5085</v>
      </c>
      <c r="Q9" s="1408">
        <v>808</v>
      </c>
    </row>
    <row r="10" spans="1:18" s="328" customFormat="1">
      <c r="A10" s="1393" t="s">
        <v>596</v>
      </c>
      <c r="B10" s="325">
        <v>1</v>
      </c>
      <c r="C10" s="326">
        <v>0</v>
      </c>
      <c r="D10" s="326">
        <v>0</v>
      </c>
      <c r="E10" s="326">
        <v>0</v>
      </c>
      <c r="F10" s="325">
        <v>0</v>
      </c>
      <c r="G10" s="326">
        <v>0</v>
      </c>
      <c r="H10" s="326">
        <v>0</v>
      </c>
      <c r="I10" s="326">
        <v>0</v>
      </c>
      <c r="J10" s="329">
        <v>157.66300000000001</v>
      </c>
      <c r="K10" s="326">
        <v>0</v>
      </c>
      <c r="L10" s="330">
        <v>0</v>
      </c>
      <c r="M10" s="326">
        <v>0</v>
      </c>
      <c r="N10" s="329">
        <v>4</v>
      </c>
      <c r="O10" s="326">
        <v>0</v>
      </c>
      <c r="P10" s="331">
        <v>0</v>
      </c>
      <c r="Q10" s="1408">
        <v>0</v>
      </c>
    </row>
    <row r="11" spans="1:18" s="328" customFormat="1">
      <c r="A11" s="1393" t="s">
        <v>597</v>
      </c>
      <c r="B11" s="325">
        <v>3</v>
      </c>
      <c r="C11" s="326">
        <v>3</v>
      </c>
      <c r="D11" s="326">
        <v>3</v>
      </c>
      <c r="E11" s="326">
        <v>2</v>
      </c>
      <c r="F11" s="325">
        <v>209.27200000000002</v>
      </c>
      <c r="G11" s="326">
        <v>3040.0140000000001</v>
      </c>
      <c r="H11" s="326">
        <v>209.27200000000002</v>
      </c>
      <c r="I11" s="326">
        <v>3040.0140000000001</v>
      </c>
      <c r="J11" s="325">
        <v>9883.1720000000005</v>
      </c>
      <c r="K11" s="326">
        <v>8041.0640000000003</v>
      </c>
      <c r="L11" s="330">
        <v>6266.5720000000001</v>
      </c>
      <c r="M11" s="326">
        <v>3058.0639999999999</v>
      </c>
      <c r="N11" s="325">
        <v>391</v>
      </c>
      <c r="O11" s="326">
        <v>506</v>
      </c>
      <c r="P11" s="331">
        <v>259</v>
      </c>
      <c r="Q11" s="1408">
        <v>157</v>
      </c>
    </row>
    <row r="12" spans="1:18" s="328" customFormat="1">
      <c r="A12" s="1393" t="s">
        <v>598</v>
      </c>
      <c r="B12" s="325">
        <v>2</v>
      </c>
      <c r="C12" s="326">
        <v>8</v>
      </c>
      <c r="D12" s="326">
        <v>2</v>
      </c>
      <c r="E12" s="326">
        <v>4</v>
      </c>
      <c r="F12" s="325">
        <v>828.2</v>
      </c>
      <c r="G12" s="326">
        <v>12658.726000000001</v>
      </c>
      <c r="H12" s="326">
        <v>0</v>
      </c>
      <c r="I12" s="326">
        <v>7908.8460000000005</v>
      </c>
      <c r="J12" s="325">
        <v>2222.6200000000003</v>
      </c>
      <c r="K12" s="326">
        <v>18207.426000000003</v>
      </c>
      <c r="L12" s="326">
        <v>1288.6199999999999</v>
      </c>
      <c r="M12" s="326">
        <v>9598.2360000000008</v>
      </c>
      <c r="N12" s="325">
        <v>271</v>
      </c>
      <c r="O12" s="326">
        <v>1327</v>
      </c>
      <c r="P12" s="327">
        <v>232</v>
      </c>
      <c r="Q12" s="1408">
        <v>510</v>
      </c>
    </row>
    <row r="13" spans="1:18" s="328" customFormat="1">
      <c r="A13" s="1393" t="s">
        <v>599</v>
      </c>
      <c r="B13" s="325">
        <v>2</v>
      </c>
      <c r="C13" s="326">
        <v>1</v>
      </c>
      <c r="D13" s="326">
        <v>1</v>
      </c>
      <c r="E13" s="326">
        <v>1</v>
      </c>
      <c r="F13" s="325">
        <v>18082.8</v>
      </c>
      <c r="G13" s="326">
        <v>3541.06</v>
      </c>
      <c r="H13" s="326">
        <v>0</v>
      </c>
      <c r="I13" s="326">
        <v>3541.06</v>
      </c>
      <c r="J13" s="325">
        <v>32872.800000000003</v>
      </c>
      <c r="K13" s="326">
        <v>3999.6</v>
      </c>
      <c r="L13" s="330">
        <v>1600.75</v>
      </c>
      <c r="M13" s="326">
        <v>3999.6</v>
      </c>
      <c r="N13" s="325">
        <v>244</v>
      </c>
      <c r="O13" s="326">
        <v>742</v>
      </c>
      <c r="P13" s="331">
        <v>475</v>
      </c>
      <c r="Q13" s="1408">
        <v>742</v>
      </c>
    </row>
    <row r="14" spans="1:18" s="328" customFormat="1">
      <c r="A14" s="1394" t="s">
        <v>600</v>
      </c>
      <c r="B14" s="325">
        <v>3</v>
      </c>
      <c r="C14" s="326">
        <v>7</v>
      </c>
      <c r="D14" s="326">
        <v>4</v>
      </c>
      <c r="E14" s="326">
        <v>3</v>
      </c>
      <c r="F14" s="325">
        <v>103.02</v>
      </c>
      <c r="G14" s="326">
        <v>145068.541</v>
      </c>
      <c r="H14" s="326">
        <v>103.02</v>
      </c>
      <c r="I14" s="326">
        <v>216.80200000000002</v>
      </c>
      <c r="J14" s="325">
        <v>602.98800000000006</v>
      </c>
      <c r="K14" s="326">
        <v>154965.541</v>
      </c>
      <c r="L14" s="326">
        <v>729.23800000000006</v>
      </c>
      <c r="M14" s="326">
        <v>10113.802</v>
      </c>
      <c r="N14" s="325">
        <v>250</v>
      </c>
      <c r="O14" s="326">
        <v>2169</v>
      </c>
      <c r="P14" s="327">
        <v>276</v>
      </c>
      <c r="Q14" s="1408">
        <v>471</v>
      </c>
    </row>
    <row r="15" spans="1:18" s="328" customFormat="1">
      <c r="A15" s="1395" t="s">
        <v>601</v>
      </c>
      <c r="B15" s="325">
        <v>4</v>
      </c>
      <c r="C15" s="326">
        <v>5</v>
      </c>
      <c r="D15" s="326">
        <v>2</v>
      </c>
      <c r="E15" s="326">
        <v>2</v>
      </c>
      <c r="F15" s="325">
        <v>2628.4520000000002</v>
      </c>
      <c r="G15" s="326">
        <v>1212.5999999999999</v>
      </c>
      <c r="H15" s="326">
        <v>1288</v>
      </c>
      <c r="I15" s="326">
        <v>763.61</v>
      </c>
      <c r="J15" s="325">
        <v>4653.4610000000002</v>
      </c>
      <c r="K15" s="326">
        <v>4286.6720000000005</v>
      </c>
      <c r="L15" s="326">
        <v>3308</v>
      </c>
      <c r="M15" s="326">
        <v>768.61900000000003</v>
      </c>
      <c r="N15" s="325">
        <v>1054</v>
      </c>
      <c r="O15" s="326">
        <v>645</v>
      </c>
      <c r="P15" s="327">
        <v>885</v>
      </c>
      <c r="Q15" s="1408">
        <v>135</v>
      </c>
    </row>
    <row r="16" spans="1:18" s="328" customFormat="1">
      <c r="A16" s="1395" t="s">
        <v>143</v>
      </c>
      <c r="B16" s="325">
        <v>43</v>
      </c>
      <c r="C16" s="326">
        <v>37</v>
      </c>
      <c r="D16" s="326">
        <v>26</v>
      </c>
      <c r="E16" s="326">
        <v>24</v>
      </c>
      <c r="F16" s="325">
        <v>142888.62899999999</v>
      </c>
      <c r="G16" s="326">
        <v>250415.601</v>
      </c>
      <c r="H16" s="326">
        <v>229726.101</v>
      </c>
      <c r="I16" s="326">
        <v>80032.554999999993</v>
      </c>
      <c r="J16" s="325">
        <v>293101.33699999994</v>
      </c>
      <c r="K16" s="326">
        <v>288336.73099999997</v>
      </c>
      <c r="L16" s="326">
        <v>336013.81699999992</v>
      </c>
      <c r="M16" s="326">
        <v>111417.25199999999</v>
      </c>
      <c r="N16" s="325">
        <v>4885</v>
      </c>
      <c r="O16" s="326">
        <v>2476</v>
      </c>
      <c r="P16" s="327">
        <v>3959</v>
      </c>
      <c r="Q16" s="1408">
        <v>1969</v>
      </c>
      <c r="R16" s="1402"/>
    </row>
    <row r="17" spans="1:18" s="328" customFormat="1" ht="14.25" thickBot="1">
      <c r="A17" s="1395" t="s">
        <v>602</v>
      </c>
      <c r="B17" s="325">
        <v>89</v>
      </c>
      <c r="C17" s="326">
        <v>35</v>
      </c>
      <c r="D17" s="326">
        <v>92</v>
      </c>
      <c r="E17" s="326">
        <v>50</v>
      </c>
      <c r="F17" s="325">
        <v>66173.955000000002</v>
      </c>
      <c r="G17" s="326">
        <v>50635.841000000008</v>
      </c>
      <c r="H17" s="326">
        <v>60983.369999999995</v>
      </c>
      <c r="I17" s="326">
        <v>55845.088000000011</v>
      </c>
      <c r="J17" s="325">
        <v>140981.31199999995</v>
      </c>
      <c r="K17" s="326">
        <v>70868.400000000009</v>
      </c>
      <c r="L17" s="326">
        <v>133541.83399999994</v>
      </c>
      <c r="M17" s="326">
        <v>72877.184000000023</v>
      </c>
      <c r="N17" s="325">
        <v>11146</v>
      </c>
      <c r="O17" s="326">
        <v>11461</v>
      </c>
      <c r="P17" s="327">
        <v>10188</v>
      </c>
      <c r="Q17" s="1408">
        <v>9515</v>
      </c>
      <c r="R17" s="1402"/>
    </row>
    <row r="18" spans="1:18" s="332" customFormat="1" ht="14.25" thickBot="1">
      <c r="A18" s="1409" t="s">
        <v>385</v>
      </c>
      <c r="B18" s="1410">
        <v>163</v>
      </c>
      <c r="C18" s="1411">
        <v>112</v>
      </c>
      <c r="D18" s="1411">
        <v>142</v>
      </c>
      <c r="E18" s="1411">
        <v>92</v>
      </c>
      <c r="F18" s="1410">
        <v>233823.21799999999</v>
      </c>
      <c r="G18" s="1411">
        <v>473241.68000000005</v>
      </c>
      <c r="H18" s="1411">
        <v>301550.033</v>
      </c>
      <c r="I18" s="1411">
        <v>154556.272</v>
      </c>
      <c r="J18" s="1410">
        <v>522599.46099999989</v>
      </c>
      <c r="K18" s="1411">
        <v>570207.39299999992</v>
      </c>
      <c r="L18" s="1411">
        <v>516673.61599999992</v>
      </c>
      <c r="M18" s="1411">
        <v>221447.99800000002</v>
      </c>
      <c r="N18" s="1410">
        <v>25594</v>
      </c>
      <c r="O18" s="1411">
        <v>21472</v>
      </c>
      <c r="P18" s="1412">
        <v>21685</v>
      </c>
      <c r="Q18" s="1413">
        <v>14432</v>
      </c>
    </row>
    <row r="19" spans="1:18">
      <c r="A19" s="333" t="s">
        <v>277</v>
      </c>
      <c r="N19" s="334" t="s">
        <v>372</v>
      </c>
      <c r="O19" s="335" t="s">
        <v>603</v>
      </c>
    </row>
    <row r="20" spans="1:18">
      <c r="A20" s="333" t="s">
        <v>332</v>
      </c>
      <c r="B20" s="336"/>
      <c r="C20" s="336"/>
      <c r="D20" s="336"/>
      <c r="E20" s="336"/>
      <c r="F20" s="336"/>
      <c r="G20" s="336"/>
      <c r="H20" s="336"/>
      <c r="I20" s="336"/>
      <c r="J20" s="336"/>
      <c r="K20" s="336"/>
      <c r="L20" s="336"/>
      <c r="M20" s="336"/>
      <c r="N20" s="336"/>
      <c r="O20" s="336"/>
      <c r="P20" s="336"/>
      <c r="Q20" s="336"/>
    </row>
    <row r="21" spans="1:18">
      <c r="B21" s="336"/>
      <c r="C21" s="336"/>
      <c r="D21" s="336"/>
      <c r="E21" s="336"/>
      <c r="F21" s="336"/>
      <c r="G21" s="336"/>
      <c r="H21" s="336"/>
      <c r="I21" s="336"/>
      <c r="J21" s="336"/>
      <c r="K21" s="336"/>
      <c r="L21" s="336"/>
      <c r="M21" s="336"/>
      <c r="N21" s="336"/>
      <c r="O21" s="336"/>
      <c r="P21" s="336"/>
      <c r="Q21" s="336"/>
    </row>
    <row r="22" spans="1:18">
      <c r="B22" s="336"/>
      <c r="C22" s="336"/>
      <c r="D22" s="336"/>
      <c r="E22" s="336"/>
      <c r="F22" s="336"/>
      <c r="G22" s="336"/>
      <c r="H22" s="336"/>
      <c r="I22" s="336"/>
      <c r="J22" s="336"/>
      <c r="K22" s="336"/>
      <c r="L22" s="336"/>
      <c r="M22" s="336"/>
      <c r="N22" s="336"/>
      <c r="O22" s="336"/>
      <c r="P22" s="336"/>
      <c r="Q22" s="336"/>
    </row>
    <row r="23" spans="1:18">
      <c r="B23" s="336"/>
      <c r="C23" s="336"/>
      <c r="D23" s="336"/>
      <c r="E23" s="336"/>
      <c r="F23" s="336"/>
      <c r="G23" s="336"/>
      <c r="H23" s="336"/>
      <c r="I23" s="336"/>
      <c r="J23" s="336"/>
      <c r="K23" s="336"/>
      <c r="L23" s="336"/>
      <c r="M23" s="336"/>
      <c r="N23" s="336"/>
      <c r="O23" s="336"/>
      <c r="P23" s="336"/>
      <c r="Q23" s="336"/>
    </row>
    <row r="24" spans="1:18">
      <c r="B24" s="336"/>
      <c r="C24" s="336"/>
      <c r="D24" s="336"/>
      <c r="E24" s="336"/>
      <c r="F24" s="336"/>
      <c r="G24" s="336"/>
      <c r="H24" s="336"/>
      <c r="I24" s="336"/>
      <c r="J24" s="336"/>
      <c r="K24" s="336"/>
      <c r="L24" s="336"/>
      <c r="M24" s="336"/>
      <c r="N24" s="336"/>
      <c r="O24" s="336"/>
      <c r="P24" s="336"/>
      <c r="Q24" s="336"/>
    </row>
    <row r="25" spans="1:18">
      <c r="B25" s="336"/>
      <c r="C25" s="336"/>
      <c r="D25" s="336"/>
      <c r="E25" s="336"/>
      <c r="F25" s="336"/>
      <c r="G25" s="336"/>
      <c r="H25" s="336"/>
      <c r="I25" s="336"/>
      <c r="J25" s="336"/>
      <c r="K25" s="336"/>
      <c r="L25" s="336"/>
      <c r="M25" s="336"/>
      <c r="N25" s="336"/>
      <c r="O25" s="336"/>
      <c r="P25" s="336"/>
      <c r="Q25" s="336"/>
    </row>
    <row r="26" spans="1:18">
      <c r="B26" s="336"/>
      <c r="C26" s="336"/>
      <c r="D26" s="336"/>
      <c r="E26" s="336"/>
      <c r="F26" s="336"/>
      <c r="G26" s="336"/>
      <c r="H26" s="336"/>
      <c r="I26" s="336"/>
      <c r="J26" s="336"/>
      <c r="K26" s="336"/>
      <c r="L26" s="336"/>
      <c r="M26" s="336"/>
      <c r="N26" s="336"/>
      <c r="O26" s="336"/>
      <c r="P26" s="336"/>
      <c r="Q26" s="336"/>
    </row>
    <row r="27" spans="1:18">
      <c r="B27" s="336"/>
      <c r="C27" s="336"/>
      <c r="D27" s="336"/>
      <c r="E27" s="336"/>
      <c r="F27" s="336"/>
      <c r="G27" s="336"/>
      <c r="H27" s="336"/>
      <c r="I27" s="336"/>
      <c r="J27" s="336"/>
      <c r="K27" s="336"/>
      <c r="L27" s="336"/>
      <c r="M27" s="336"/>
      <c r="N27" s="336"/>
      <c r="O27" s="336"/>
      <c r="P27" s="336"/>
      <c r="Q27" s="336"/>
    </row>
    <row r="28" spans="1:18">
      <c r="B28" s="336"/>
      <c r="C28" s="336"/>
      <c r="D28" s="336"/>
      <c r="E28" s="336"/>
      <c r="F28" s="336"/>
      <c r="G28" s="336"/>
      <c r="H28" s="336"/>
      <c r="I28" s="336"/>
      <c r="J28" s="336"/>
      <c r="K28" s="336"/>
      <c r="L28" s="336"/>
      <c r="M28" s="336"/>
      <c r="N28" s="336"/>
      <c r="O28" s="336"/>
      <c r="P28" s="336"/>
      <c r="Q28" s="336"/>
    </row>
    <row r="29" spans="1:18">
      <c r="B29" s="336"/>
      <c r="C29" s="336"/>
      <c r="D29" s="336"/>
      <c r="E29" s="336"/>
      <c r="F29" s="336"/>
      <c r="G29" s="336"/>
      <c r="H29" s="336"/>
      <c r="I29" s="336"/>
      <c r="J29" s="336"/>
      <c r="K29" s="336"/>
      <c r="L29" s="336"/>
      <c r="M29" s="336"/>
      <c r="N29" s="336"/>
      <c r="O29" s="336"/>
      <c r="P29" s="336"/>
      <c r="Q29" s="336"/>
    </row>
    <row r="30" spans="1:18">
      <c r="B30" s="336"/>
      <c r="C30" s="336"/>
      <c r="D30" s="336"/>
      <c r="E30" s="336"/>
      <c r="F30" s="336"/>
      <c r="G30" s="336"/>
      <c r="H30" s="336"/>
      <c r="I30" s="336"/>
      <c r="J30" s="336"/>
      <c r="K30" s="336"/>
      <c r="L30" s="336"/>
      <c r="M30" s="336"/>
      <c r="N30" s="336"/>
      <c r="O30" s="336"/>
      <c r="P30" s="336"/>
      <c r="Q30" s="336"/>
    </row>
    <row r="32" spans="1:18">
      <c r="B32" s="336"/>
      <c r="C32" s="336"/>
      <c r="D32" s="336"/>
      <c r="E32" s="336"/>
      <c r="F32" s="336"/>
      <c r="G32" s="336"/>
      <c r="H32" s="336"/>
      <c r="I32" s="336"/>
      <c r="J32" s="336"/>
      <c r="K32" s="336"/>
      <c r="L32" s="336"/>
      <c r="M32" s="336"/>
      <c r="N32" s="336"/>
      <c r="O32" s="336"/>
      <c r="P32" s="336"/>
      <c r="Q32" s="336"/>
    </row>
    <row r="33" spans="2:17">
      <c r="B33" s="336"/>
      <c r="C33" s="336"/>
      <c r="D33" s="336"/>
      <c r="E33" s="336"/>
      <c r="F33" s="336"/>
      <c r="G33" s="336"/>
      <c r="H33" s="336"/>
      <c r="I33" s="336"/>
      <c r="J33" s="336"/>
      <c r="K33" s="336"/>
      <c r="L33" s="336"/>
      <c r="M33" s="336"/>
      <c r="N33" s="336"/>
      <c r="O33" s="336"/>
      <c r="P33" s="336"/>
      <c r="Q33" s="336"/>
    </row>
    <row r="34" spans="2:17">
      <c r="B34" s="336"/>
      <c r="C34" s="336"/>
      <c r="D34" s="336"/>
      <c r="E34" s="336"/>
      <c r="F34" s="336"/>
      <c r="G34" s="336"/>
      <c r="H34" s="336"/>
      <c r="I34" s="336"/>
      <c r="J34" s="336"/>
      <c r="K34" s="336"/>
      <c r="L34" s="336"/>
      <c r="M34" s="336"/>
      <c r="N34" s="336"/>
      <c r="O34" s="336"/>
      <c r="P34" s="336"/>
      <c r="Q34" s="336"/>
    </row>
    <row r="35" spans="2:17">
      <c r="B35" s="336"/>
      <c r="C35" s="336"/>
      <c r="D35" s="336"/>
      <c r="E35" s="336"/>
      <c r="F35" s="336"/>
      <c r="G35" s="336"/>
      <c r="H35" s="336"/>
      <c r="I35" s="336"/>
      <c r="J35" s="336"/>
      <c r="K35" s="336"/>
      <c r="L35" s="336"/>
      <c r="M35" s="336"/>
      <c r="N35" s="336"/>
      <c r="O35" s="336"/>
      <c r="P35" s="336"/>
      <c r="Q35" s="336"/>
    </row>
    <row r="36" spans="2:17">
      <c r="B36" s="336"/>
      <c r="C36" s="336"/>
      <c r="D36" s="336"/>
      <c r="E36" s="336"/>
      <c r="F36" s="336"/>
      <c r="G36" s="336"/>
      <c r="H36" s="336"/>
      <c r="I36" s="336"/>
      <c r="J36" s="336"/>
      <c r="K36" s="336"/>
      <c r="L36" s="336"/>
      <c r="M36" s="336"/>
      <c r="N36" s="336"/>
      <c r="O36" s="336"/>
      <c r="P36" s="336"/>
      <c r="Q36" s="336"/>
    </row>
    <row r="37" spans="2:17">
      <c r="B37" s="336"/>
      <c r="C37" s="336"/>
      <c r="D37" s="336"/>
      <c r="E37" s="336"/>
      <c r="F37" s="336"/>
      <c r="G37" s="336"/>
      <c r="H37" s="336"/>
      <c r="I37" s="336"/>
      <c r="J37" s="336"/>
      <c r="K37" s="336"/>
      <c r="L37" s="336"/>
      <c r="M37" s="336"/>
      <c r="N37" s="336"/>
      <c r="O37" s="336"/>
      <c r="P37" s="336"/>
      <c r="Q37" s="336"/>
    </row>
    <row r="38" spans="2:17">
      <c r="B38" s="336"/>
      <c r="C38" s="336"/>
      <c r="D38" s="336"/>
      <c r="E38" s="336"/>
      <c r="F38" s="336"/>
      <c r="G38" s="336"/>
      <c r="H38" s="336"/>
      <c r="I38" s="336"/>
      <c r="J38" s="336"/>
      <c r="K38" s="336"/>
      <c r="L38" s="336"/>
      <c r="M38" s="336"/>
      <c r="N38" s="336"/>
      <c r="O38" s="336"/>
      <c r="P38" s="336"/>
      <c r="Q38" s="336"/>
    </row>
    <row r="39" spans="2:17">
      <c r="B39" s="336"/>
      <c r="C39" s="336"/>
      <c r="D39" s="336"/>
      <c r="E39" s="336"/>
      <c r="F39" s="336"/>
      <c r="G39" s="336"/>
      <c r="H39" s="336"/>
      <c r="I39" s="336"/>
      <c r="J39" s="336"/>
      <c r="K39" s="336"/>
      <c r="L39" s="336"/>
      <c r="M39" s="336"/>
      <c r="N39" s="336"/>
      <c r="O39" s="336"/>
      <c r="P39" s="336"/>
      <c r="Q39" s="336"/>
    </row>
    <row r="40" spans="2:17">
      <c r="B40" s="336"/>
      <c r="C40" s="336"/>
      <c r="D40" s="336"/>
      <c r="E40" s="336"/>
      <c r="F40" s="336"/>
      <c r="G40" s="336"/>
      <c r="H40" s="336"/>
      <c r="I40" s="336"/>
      <c r="J40" s="336"/>
      <c r="K40" s="336"/>
      <c r="L40" s="336"/>
      <c r="M40" s="336"/>
      <c r="N40" s="336"/>
      <c r="O40" s="336"/>
      <c r="P40" s="336"/>
      <c r="Q40" s="336"/>
    </row>
    <row r="41" spans="2:17">
      <c r="B41" s="336"/>
      <c r="C41" s="336"/>
      <c r="D41" s="336"/>
      <c r="E41" s="336"/>
      <c r="F41" s="336"/>
      <c r="G41" s="336"/>
      <c r="H41" s="336"/>
      <c r="I41" s="336"/>
      <c r="J41" s="336"/>
      <c r="K41" s="336"/>
      <c r="L41" s="336"/>
      <c r="M41" s="336"/>
      <c r="N41" s="336"/>
      <c r="O41" s="336"/>
      <c r="P41" s="336"/>
      <c r="Q41" s="336"/>
    </row>
    <row r="42" spans="2:17">
      <c r="B42" s="336"/>
      <c r="C42" s="336"/>
      <c r="D42" s="336"/>
      <c r="E42" s="336"/>
      <c r="F42" s="336"/>
      <c r="G42" s="336"/>
      <c r="H42" s="336"/>
      <c r="I42" s="336"/>
      <c r="J42" s="336"/>
      <c r="K42" s="336"/>
      <c r="L42" s="336"/>
      <c r="M42" s="336"/>
      <c r="N42" s="336"/>
      <c r="O42" s="336"/>
      <c r="P42" s="336"/>
      <c r="Q42" s="336"/>
    </row>
    <row r="43" spans="2:17">
      <c r="B43" s="337"/>
      <c r="C43" s="337"/>
      <c r="D43" s="337"/>
      <c r="E43" s="337"/>
      <c r="F43" s="337"/>
      <c r="G43" s="337"/>
      <c r="H43" s="337"/>
      <c r="I43" s="337"/>
      <c r="J43" s="337"/>
      <c r="K43" s="337"/>
      <c r="L43" s="337"/>
      <c r="M43" s="337"/>
      <c r="N43" s="337"/>
      <c r="O43" s="337"/>
      <c r="P43" s="337"/>
      <c r="Q43" s="337"/>
    </row>
    <row r="44" spans="2:17">
      <c r="B44" s="338"/>
      <c r="C44" s="337"/>
      <c r="D44" s="337"/>
      <c r="E44" s="337"/>
      <c r="F44" s="337"/>
      <c r="G44" s="337"/>
      <c r="H44" s="337"/>
      <c r="I44" s="337"/>
      <c r="J44" s="337"/>
      <c r="K44" s="337"/>
      <c r="L44" s="337"/>
      <c r="M44" s="337"/>
      <c r="N44" s="337"/>
      <c r="O44" s="337"/>
      <c r="P44" s="337"/>
      <c r="Q44" s="337"/>
    </row>
  </sheetData>
  <mergeCells count="14">
    <mergeCell ref="J6:K6"/>
    <mergeCell ref="L6:M6"/>
    <mergeCell ref="N6:O6"/>
    <mergeCell ref="P6:Q6"/>
    <mergeCell ref="A3:Q3"/>
    <mergeCell ref="A5:A7"/>
    <mergeCell ref="B5:E5"/>
    <mergeCell ref="F5:I5"/>
    <mergeCell ref="J5:M5"/>
    <mergeCell ref="N5:Q5"/>
    <mergeCell ref="B6:C6"/>
    <mergeCell ref="D6:E6"/>
    <mergeCell ref="F6:G6"/>
    <mergeCell ref="H6:I6"/>
  </mergeCells>
  <hyperlinks>
    <hyperlink ref="Q2" location="පටුන!A1" display="පටුන වෙත"/>
  </hyperlinks>
  <pageMargins left="0.23622047244094491" right="0.19685039370078741" top="1.299212598425197" bottom="0.86614173228346458" header="0.51181102362204722" footer="0.51181102362204722"/>
  <pageSetup paperSize="9" scale="71" firstPageNumber="0" orientation="landscape" r:id="rId1"/>
  <headerFooter alignWithMargins="0">
    <oddHeader>&amp;L&amp;"Calibri"&amp;10&amp;K000000 [Limited Sharing]&amp;1#_x000D_</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9"/>
  <sheetViews>
    <sheetView showGridLines="0" zoomScaleNormal="100" zoomScaleSheetLayoutView="90" workbookViewId="0">
      <selection activeCell="P2" sqref="P2"/>
    </sheetView>
  </sheetViews>
  <sheetFormatPr defaultRowHeight="13.5"/>
  <cols>
    <col min="1" max="1" width="47.375" style="321" customWidth="1"/>
    <col min="2" max="16" width="8.75" style="321" customWidth="1"/>
    <col min="17" max="21" width="9" style="321"/>
    <col min="22" max="22" width="28.25" style="321" customWidth="1"/>
    <col min="23" max="16384" width="9" style="321"/>
  </cols>
  <sheetData>
    <row r="1" spans="1:19" s="861" customFormat="1" ht="15.75">
      <c r="A1" s="857" t="s">
        <v>114</v>
      </c>
      <c r="B1" s="862"/>
      <c r="C1" s="862"/>
      <c r="D1" s="862"/>
      <c r="E1" s="862"/>
      <c r="F1" s="862"/>
      <c r="G1" s="862"/>
      <c r="H1" s="862"/>
      <c r="I1" s="862"/>
      <c r="J1" s="862"/>
      <c r="K1" s="862"/>
      <c r="L1" s="859"/>
      <c r="M1" s="859"/>
      <c r="N1" s="859"/>
      <c r="O1" s="859"/>
      <c r="P1" s="863" t="s">
        <v>604</v>
      </c>
      <c r="Q1" s="864"/>
      <c r="R1" s="864"/>
      <c r="S1" s="864"/>
    </row>
    <row r="2" spans="1:19" s="861" customFormat="1" ht="15.75">
      <c r="A2" s="862"/>
      <c r="B2" s="862"/>
      <c r="C2" s="862"/>
      <c r="D2" s="862"/>
      <c r="E2" s="862"/>
      <c r="F2" s="862"/>
      <c r="G2" s="862"/>
      <c r="H2" s="862"/>
      <c r="I2" s="862"/>
      <c r="J2" s="862"/>
      <c r="K2" s="862"/>
      <c r="L2" s="859"/>
      <c r="M2" s="859"/>
      <c r="N2" s="859"/>
      <c r="O2" s="859"/>
      <c r="P2" s="1981" t="s">
        <v>1482</v>
      </c>
      <c r="Q2" s="864"/>
      <c r="R2" s="864"/>
      <c r="S2" s="864"/>
    </row>
    <row r="3" spans="1:19" s="861" customFormat="1" ht="15.75">
      <c r="A3" s="2073" t="s">
        <v>605</v>
      </c>
      <c r="B3" s="2073"/>
      <c r="C3" s="2073"/>
      <c r="D3" s="2073"/>
      <c r="E3" s="2073"/>
      <c r="F3" s="2073"/>
      <c r="G3" s="2073"/>
      <c r="H3" s="2073"/>
      <c r="I3" s="2073"/>
      <c r="J3" s="2073"/>
      <c r="K3" s="2073"/>
      <c r="L3" s="2073"/>
      <c r="M3" s="2073"/>
      <c r="N3" s="2073"/>
      <c r="O3" s="2073"/>
      <c r="P3" s="2073"/>
    </row>
    <row r="4" spans="1:19" ht="14.25" thickBot="1">
      <c r="A4" s="339"/>
      <c r="B4" s="340"/>
      <c r="C4" s="340"/>
      <c r="D4" s="340"/>
      <c r="E4" s="340"/>
      <c r="F4" s="340"/>
      <c r="G4" s="340"/>
      <c r="H4" s="340"/>
      <c r="I4" s="340"/>
      <c r="J4" s="340"/>
      <c r="K4" s="340"/>
    </row>
    <row r="5" spans="1:19" ht="30" customHeight="1">
      <c r="A5" s="2074" t="s">
        <v>585</v>
      </c>
      <c r="B5" s="2076" t="s">
        <v>586</v>
      </c>
      <c r="C5" s="2077"/>
      <c r="D5" s="2077"/>
      <c r="E5" s="2077"/>
      <c r="F5" s="2077"/>
      <c r="G5" s="2078" t="s">
        <v>606</v>
      </c>
      <c r="H5" s="2078"/>
      <c r="I5" s="2078"/>
      <c r="J5" s="2078"/>
      <c r="K5" s="2079"/>
      <c r="L5" s="2080" t="s">
        <v>607</v>
      </c>
      <c r="M5" s="2078"/>
      <c r="N5" s="2078"/>
      <c r="O5" s="2078"/>
      <c r="P5" s="2081"/>
    </row>
    <row r="6" spans="1:19" ht="14.25" thickBot="1">
      <c r="A6" s="2075"/>
      <c r="B6" s="1427">
        <v>2019</v>
      </c>
      <c r="C6" s="1414">
        <v>2020</v>
      </c>
      <c r="D6" s="1414">
        <v>2021</v>
      </c>
      <c r="E6" s="1415" t="s">
        <v>608</v>
      </c>
      <c r="F6" s="1415" t="s">
        <v>106</v>
      </c>
      <c r="G6" s="1414">
        <v>2019</v>
      </c>
      <c r="H6" s="1414">
        <v>2020</v>
      </c>
      <c r="I6" s="1414">
        <v>2021</v>
      </c>
      <c r="J6" s="1415" t="s">
        <v>608</v>
      </c>
      <c r="K6" s="1415" t="s">
        <v>106</v>
      </c>
      <c r="L6" s="1414">
        <v>2019</v>
      </c>
      <c r="M6" s="1414">
        <v>2020</v>
      </c>
      <c r="N6" s="1414">
        <v>2021</v>
      </c>
      <c r="O6" s="1415" t="s">
        <v>608</v>
      </c>
      <c r="P6" s="1416" t="s">
        <v>106</v>
      </c>
    </row>
    <row r="7" spans="1:19" s="324" customFormat="1">
      <c r="A7" s="1403" t="s">
        <v>594</v>
      </c>
      <c r="B7" s="1428">
        <v>125</v>
      </c>
      <c r="C7" s="1417">
        <v>132</v>
      </c>
      <c r="D7" s="1417">
        <v>119</v>
      </c>
      <c r="E7" s="1417">
        <v>122</v>
      </c>
      <c r="F7" s="1417">
        <v>123</v>
      </c>
      <c r="G7" s="1418">
        <v>65581.714000000007</v>
      </c>
      <c r="H7" s="1418">
        <v>70994.042000000001</v>
      </c>
      <c r="I7" s="1418">
        <v>72435.815000000002</v>
      </c>
      <c r="J7" s="1418">
        <v>74670.670425861666</v>
      </c>
      <c r="K7" s="1418">
        <v>76365.981526883159</v>
      </c>
      <c r="L7" s="1418">
        <v>141001.946</v>
      </c>
      <c r="M7" s="1418">
        <v>161698.21600000001</v>
      </c>
      <c r="N7" s="1418">
        <v>168063.82800000001</v>
      </c>
      <c r="O7" s="1418">
        <v>178338.04242586167</v>
      </c>
      <c r="P7" s="1419">
        <v>189068.81352688314</v>
      </c>
    </row>
    <row r="8" spans="1:19">
      <c r="A8" s="1393" t="s">
        <v>595</v>
      </c>
      <c r="B8" s="1429">
        <v>363</v>
      </c>
      <c r="C8" s="341">
        <v>338</v>
      </c>
      <c r="D8" s="341">
        <v>330</v>
      </c>
      <c r="E8" s="341">
        <v>341</v>
      </c>
      <c r="F8" s="341">
        <v>343</v>
      </c>
      <c r="G8" s="342">
        <v>144889.41399999999</v>
      </c>
      <c r="H8" s="342">
        <v>156300.46</v>
      </c>
      <c r="I8" s="342">
        <v>176712.81400000001</v>
      </c>
      <c r="J8" s="342">
        <v>210506.32058763001</v>
      </c>
      <c r="K8" s="342">
        <v>238251.31828013953</v>
      </c>
      <c r="L8" s="342">
        <v>305535.86800000002</v>
      </c>
      <c r="M8" s="342">
        <v>328636.391</v>
      </c>
      <c r="N8" s="342">
        <v>356986.48400000005</v>
      </c>
      <c r="O8" s="342">
        <v>407291.24358763004</v>
      </c>
      <c r="P8" s="1420">
        <v>451363.52428013959</v>
      </c>
    </row>
    <row r="9" spans="1:19">
      <c r="A9" s="1393" t="s">
        <v>596</v>
      </c>
      <c r="B9" s="1429">
        <v>19</v>
      </c>
      <c r="C9" s="341">
        <v>18</v>
      </c>
      <c r="D9" s="341">
        <v>18</v>
      </c>
      <c r="E9" s="341">
        <v>18</v>
      </c>
      <c r="F9" s="341">
        <v>18</v>
      </c>
      <c r="G9" s="342">
        <v>16709.546999999999</v>
      </c>
      <c r="H9" s="342">
        <v>18919.72</v>
      </c>
      <c r="I9" s="342">
        <v>20835.25</v>
      </c>
      <c r="J9" s="342">
        <v>22087.041660985833</v>
      </c>
      <c r="K9" s="342">
        <v>22934.369678439965</v>
      </c>
      <c r="L9" s="342">
        <v>18841.881999999998</v>
      </c>
      <c r="M9" s="342">
        <v>22068.931</v>
      </c>
      <c r="N9" s="342">
        <v>23989.072</v>
      </c>
      <c r="O9" s="342">
        <v>25241.057660985833</v>
      </c>
      <c r="P9" s="1420">
        <v>26096.871678439966</v>
      </c>
    </row>
    <row r="10" spans="1:19">
      <c r="A10" s="1393" t="s">
        <v>597</v>
      </c>
      <c r="B10" s="1429">
        <v>24</v>
      </c>
      <c r="C10" s="341">
        <v>23</v>
      </c>
      <c r="D10" s="341">
        <v>22</v>
      </c>
      <c r="E10" s="341">
        <v>21</v>
      </c>
      <c r="F10" s="341">
        <v>22</v>
      </c>
      <c r="G10" s="342">
        <v>11384.974</v>
      </c>
      <c r="H10" s="342">
        <v>12818.300999999999</v>
      </c>
      <c r="I10" s="342">
        <v>13039.803</v>
      </c>
      <c r="J10" s="342">
        <v>13690.202400729999</v>
      </c>
      <c r="K10" s="342">
        <v>14586.005310562643</v>
      </c>
      <c r="L10" s="342">
        <v>15233.441999999999</v>
      </c>
      <c r="M10" s="342">
        <v>16639.95</v>
      </c>
      <c r="N10" s="342">
        <v>17100.766</v>
      </c>
      <c r="O10" s="342">
        <v>19300.553400729998</v>
      </c>
      <c r="P10" s="1420">
        <v>21035.378310562643</v>
      </c>
    </row>
    <row r="11" spans="1:19">
      <c r="A11" s="1394" t="s">
        <v>609</v>
      </c>
      <c r="B11" s="1429">
        <v>113</v>
      </c>
      <c r="C11" s="341">
        <v>113</v>
      </c>
      <c r="D11" s="341">
        <v>109</v>
      </c>
      <c r="E11" s="341">
        <v>111</v>
      </c>
      <c r="F11" s="341">
        <v>116</v>
      </c>
      <c r="G11" s="342">
        <v>147948.10699999999</v>
      </c>
      <c r="H11" s="342">
        <v>170682.97200000001</v>
      </c>
      <c r="I11" s="342">
        <v>182724.552</v>
      </c>
      <c r="J11" s="342">
        <v>250151.88628046995</v>
      </c>
      <c r="K11" s="342">
        <v>282548.18090992037</v>
      </c>
      <c r="L11" s="342">
        <v>215321.946</v>
      </c>
      <c r="M11" s="342">
        <v>249722.84600000002</v>
      </c>
      <c r="N11" s="342">
        <v>280035.73599999998</v>
      </c>
      <c r="O11" s="342">
        <v>376013.17528046994</v>
      </c>
      <c r="P11" s="1420">
        <v>415460.35990992037</v>
      </c>
    </row>
    <row r="12" spans="1:19">
      <c r="A12" s="1393" t="s">
        <v>599</v>
      </c>
      <c r="B12" s="1429">
        <v>60</v>
      </c>
      <c r="C12" s="341">
        <v>59</v>
      </c>
      <c r="D12" s="341">
        <v>59</v>
      </c>
      <c r="E12" s="341">
        <v>52</v>
      </c>
      <c r="F12" s="341">
        <v>52</v>
      </c>
      <c r="G12" s="342">
        <v>29849.285</v>
      </c>
      <c r="H12" s="342">
        <v>31600.382000000001</v>
      </c>
      <c r="I12" s="342">
        <v>32520.560000000001</v>
      </c>
      <c r="J12" s="342">
        <v>33011.929607138336</v>
      </c>
      <c r="K12" s="342">
        <v>35526.073349688748</v>
      </c>
      <c r="L12" s="342">
        <v>124936.84700000001</v>
      </c>
      <c r="M12" s="342">
        <v>167429.75400000002</v>
      </c>
      <c r="N12" s="342">
        <v>234331.18299999999</v>
      </c>
      <c r="O12" s="342">
        <v>242861.20360713833</v>
      </c>
      <c r="P12" s="1420">
        <v>269289.74534968875</v>
      </c>
    </row>
    <row r="13" spans="1:19" ht="16.5" customHeight="1">
      <c r="A13" s="1394" t="s">
        <v>600</v>
      </c>
      <c r="B13" s="1429">
        <v>78</v>
      </c>
      <c r="C13" s="341">
        <v>77</v>
      </c>
      <c r="D13" s="341">
        <v>77</v>
      </c>
      <c r="E13" s="341">
        <v>74</v>
      </c>
      <c r="F13" s="341">
        <v>74</v>
      </c>
      <c r="G13" s="342">
        <v>33409.309000000001</v>
      </c>
      <c r="H13" s="342">
        <v>34147.625</v>
      </c>
      <c r="I13" s="342">
        <v>35459.953999999998</v>
      </c>
      <c r="J13" s="342">
        <v>37404.985740805831</v>
      </c>
      <c r="K13" s="342">
        <v>40731.411463752942</v>
      </c>
      <c r="L13" s="342">
        <v>68916.466</v>
      </c>
      <c r="M13" s="342">
        <v>71062.135999999999</v>
      </c>
      <c r="N13" s="342">
        <v>73372.633999999991</v>
      </c>
      <c r="O13" s="342">
        <v>78240.333740805829</v>
      </c>
      <c r="P13" s="1420">
        <v>88201.578463752929</v>
      </c>
    </row>
    <row r="14" spans="1:19">
      <c r="A14" s="1395" t="s">
        <v>601</v>
      </c>
      <c r="B14" s="1429">
        <v>160</v>
      </c>
      <c r="C14" s="341">
        <v>157</v>
      </c>
      <c r="D14" s="341">
        <v>153</v>
      </c>
      <c r="E14" s="341">
        <v>173</v>
      </c>
      <c r="F14" s="341">
        <v>173</v>
      </c>
      <c r="G14" s="342">
        <v>49018.517</v>
      </c>
      <c r="H14" s="342">
        <v>44897.224999999999</v>
      </c>
      <c r="I14" s="342">
        <v>49465.150999999998</v>
      </c>
      <c r="J14" s="342">
        <v>59782.614547508332</v>
      </c>
      <c r="K14" s="342">
        <v>68676.447166738915</v>
      </c>
      <c r="L14" s="342">
        <v>70594.879000000001</v>
      </c>
      <c r="M14" s="342">
        <v>66397.528999999995</v>
      </c>
      <c r="N14" s="342">
        <v>75158.192999999999</v>
      </c>
      <c r="O14" s="342">
        <v>90472.998547508338</v>
      </c>
      <c r="P14" s="1420">
        <v>105719.29916673891</v>
      </c>
    </row>
    <row r="15" spans="1:19" s="323" customFormat="1" ht="14.25" thickBot="1">
      <c r="A15" s="1431" t="s">
        <v>143</v>
      </c>
      <c r="B15" s="1430">
        <v>1062</v>
      </c>
      <c r="C15" s="1421">
        <v>1026</v>
      </c>
      <c r="D15" s="1421">
        <v>988</v>
      </c>
      <c r="E15" s="1421">
        <v>1010</v>
      </c>
      <c r="F15" s="1421">
        <v>1022</v>
      </c>
      <c r="G15" s="1422">
        <v>1724681.632</v>
      </c>
      <c r="H15" s="1422">
        <v>1564795.321</v>
      </c>
      <c r="I15" s="1422">
        <v>1675795.561</v>
      </c>
      <c r="J15" s="1422">
        <v>1906781.4679329081</v>
      </c>
      <c r="K15" s="1422">
        <v>2072226.9306868839</v>
      </c>
      <c r="L15" s="1422">
        <v>2871528.8659999999</v>
      </c>
      <c r="M15" s="1422">
        <v>2833778.0350000001</v>
      </c>
      <c r="N15" s="1422">
        <v>3051357.111</v>
      </c>
      <c r="O15" s="1422">
        <v>3415866.1859329082</v>
      </c>
      <c r="P15" s="1423">
        <v>3698006.0386868836</v>
      </c>
    </row>
    <row r="16" spans="1:19" s="323" customFormat="1" ht="19.5" customHeight="1" thickBot="1">
      <c r="A16" s="1409" t="s">
        <v>385</v>
      </c>
      <c r="B16" s="1424">
        <v>2004</v>
      </c>
      <c r="C16" s="1425">
        <v>1943</v>
      </c>
      <c r="D16" s="1425">
        <v>1875</v>
      </c>
      <c r="E16" s="1425">
        <v>1922</v>
      </c>
      <c r="F16" s="1425">
        <v>1943</v>
      </c>
      <c r="G16" s="1425">
        <v>2223472.4989999998</v>
      </c>
      <c r="H16" s="1425">
        <v>2105156.048</v>
      </c>
      <c r="I16" s="1425">
        <v>2258989.46</v>
      </c>
      <c r="J16" s="1425">
        <v>2608087.1191840381</v>
      </c>
      <c r="K16" s="1425">
        <v>2851846.7183730099</v>
      </c>
      <c r="L16" s="1425">
        <v>3831912.142</v>
      </c>
      <c r="M16" s="1425">
        <v>3917433.7880000002</v>
      </c>
      <c r="N16" s="1425">
        <v>4280395.0070000002</v>
      </c>
      <c r="O16" s="1425">
        <v>4833624.7941840384</v>
      </c>
      <c r="P16" s="1426">
        <v>5264241.6093730107</v>
      </c>
    </row>
    <row r="17" spans="1:16">
      <c r="A17" s="333" t="s">
        <v>610</v>
      </c>
      <c r="M17" s="343" t="s">
        <v>372</v>
      </c>
      <c r="N17" s="335" t="s">
        <v>603</v>
      </c>
    </row>
    <row r="18" spans="1:16">
      <c r="A18" s="333" t="s">
        <v>611</v>
      </c>
      <c r="I18" s="344"/>
      <c r="J18" s="344"/>
      <c r="K18" s="344"/>
      <c r="N18" s="344"/>
      <c r="P18" s="344"/>
    </row>
    <row r="19" spans="1:16">
      <c r="A19" s="333" t="s">
        <v>612</v>
      </c>
      <c r="I19" s="344"/>
      <c r="J19" s="344"/>
      <c r="K19" s="344"/>
      <c r="N19" s="344"/>
      <c r="P19" s="344"/>
    </row>
    <row r="20" spans="1:16" ht="12.75" customHeight="1">
      <c r="I20" s="344"/>
      <c r="J20" s="344"/>
      <c r="K20" s="344"/>
      <c r="N20" s="344"/>
      <c r="P20" s="344"/>
    </row>
    <row r="21" spans="1:16">
      <c r="I21" s="344"/>
      <c r="J21" s="344"/>
      <c r="K21" s="344"/>
      <c r="N21" s="344"/>
      <c r="P21" s="344"/>
    </row>
    <row r="22" spans="1:16">
      <c r="I22" s="344"/>
      <c r="J22" s="344"/>
      <c r="K22" s="344"/>
      <c r="N22" s="344"/>
      <c r="P22" s="344"/>
    </row>
    <row r="23" spans="1:16">
      <c r="I23" s="344"/>
      <c r="J23" s="344"/>
      <c r="K23" s="344"/>
      <c r="N23" s="344"/>
      <c r="P23" s="344"/>
    </row>
    <row r="24" spans="1:16">
      <c r="I24" s="344"/>
      <c r="J24" s="344"/>
      <c r="K24" s="344"/>
      <c r="N24" s="344"/>
      <c r="P24" s="344"/>
    </row>
    <row r="25" spans="1:16">
      <c r="I25" s="344"/>
      <c r="J25" s="344"/>
      <c r="K25" s="344"/>
      <c r="N25" s="344"/>
      <c r="P25" s="344"/>
    </row>
    <row r="26" spans="1:16">
      <c r="B26" s="344"/>
      <c r="C26" s="344"/>
      <c r="D26" s="344"/>
      <c r="I26" s="344"/>
      <c r="J26" s="344"/>
      <c r="K26" s="344"/>
      <c r="N26" s="344"/>
      <c r="P26" s="344"/>
    </row>
    <row r="27" spans="1:16">
      <c r="B27" s="344"/>
      <c r="C27" s="344"/>
      <c r="D27" s="344"/>
      <c r="E27" s="344"/>
      <c r="I27" s="344"/>
      <c r="J27" s="344"/>
      <c r="K27" s="344"/>
      <c r="N27" s="344"/>
      <c r="P27" s="344"/>
    </row>
    <row r="28" spans="1:16">
      <c r="B28" s="344"/>
      <c r="C28" s="344"/>
      <c r="D28" s="344"/>
      <c r="E28" s="344"/>
      <c r="I28" s="344"/>
      <c r="J28" s="344"/>
      <c r="K28" s="344"/>
      <c r="N28" s="344"/>
      <c r="P28" s="344"/>
    </row>
    <row r="29" spans="1:16">
      <c r="B29" s="345"/>
      <c r="C29" s="345"/>
      <c r="D29" s="345"/>
      <c r="E29" s="345"/>
      <c r="F29" s="345"/>
      <c r="G29" s="345"/>
      <c r="H29" s="345"/>
      <c r="I29" s="345"/>
      <c r="J29" s="345"/>
      <c r="K29" s="345"/>
      <c r="L29" s="345"/>
      <c r="M29" s="345"/>
      <c r="N29" s="345"/>
      <c r="O29" s="345"/>
    </row>
    <row r="30" spans="1:16">
      <c r="B30" s="345"/>
      <c r="C30" s="345"/>
      <c r="D30" s="345"/>
      <c r="E30" s="345"/>
      <c r="F30" s="345"/>
      <c r="G30" s="345"/>
      <c r="H30" s="345"/>
      <c r="I30" s="345"/>
      <c r="J30" s="345"/>
      <c r="K30" s="345"/>
      <c r="L30" s="345"/>
      <c r="M30" s="345"/>
      <c r="N30" s="345"/>
      <c r="O30" s="345"/>
      <c r="P30" s="345"/>
    </row>
    <row r="31" spans="1:16">
      <c r="B31" s="345"/>
      <c r="C31" s="345"/>
      <c r="D31" s="345"/>
      <c r="E31" s="345"/>
      <c r="F31" s="345"/>
      <c r="G31" s="345"/>
      <c r="H31" s="345"/>
      <c r="I31" s="345"/>
      <c r="J31" s="345"/>
      <c r="K31" s="345"/>
      <c r="L31" s="345"/>
      <c r="M31" s="345"/>
      <c r="N31" s="345"/>
      <c r="O31" s="345"/>
      <c r="P31" s="345"/>
    </row>
    <row r="32" spans="1:16">
      <c r="B32" s="345"/>
      <c r="C32" s="345"/>
      <c r="D32" s="345"/>
      <c r="E32" s="345"/>
      <c r="F32" s="345"/>
      <c r="G32" s="345"/>
      <c r="H32" s="345"/>
      <c r="I32" s="345"/>
      <c r="J32" s="345"/>
      <c r="K32" s="345"/>
      <c r="L32" s="345"/>
      <c r="M32" s="345"/>
      <c r="N32" s="345"/>
      <c r="O32" s="345"/>
      <c r="P32" s="345"/>
    </row>
    <row r="33" spans="2:16">
      <c r="B33" s="345"/>
      <c r="C33" s="345"/>
      <c r="D33" s="345"/>
      <c r="E33" s="345"/>
      <c r="F33" s="345"/>
      <c r="G33" s="345"/>
      <c r="H33" s="345"/>
      <c r="I33" s="345"/>
      <c r="J33" s="345"/>
      <c r="K33" s="345"/>
      <c r="L33" s="345"/>
      <c r="M33" s="345"/>
      <c r="N33" s="345"/>
      <c r="O33" s="345"/>
      <c r="P33" s="345"/>
    </row>
    <row r="34" spans="2:16">
      <c r="B34" s="345"/>
      <c r="C34" s="345"/>
      <c r="D34" s="345"/>
      <c r="E34" s="345"/>
      <c r="F34" s="345"/>
      <c r="G34" s="345"/>
      <c r="H34" s="345"/>
      <c r="I34" s="345"/>
      <c r="J34" s="345"/>
      <c r="K34" s="345"/>
      <c r="L34" s="345"/>
      <c r="M34" s="345"/>
      <c r="N34" s="345"/>
      <c r="O34" s="345"/>
      <c r="P34" s="345"/>
    </row>
    <row r="35" spans="2:16">
      <c r="B35" s="345"/>
      <c r="C35" s="345"/>
      <c r="D35" s="345"/>
      <c r="E35" s="345"/>
      <c r="F35" s="345"/>
      <c r="G35" s="345"/>
      <c r="H35" s="345"/>
      <c r="I35" s="345"/>
      <c r="J35" s="345"/>
      <c r="K35" s="345"/>
      <c r="L35" s="345"/>
      <c r="M35" s="345"/>
      <c r="N35" s="345"/>
      <c r="O35" s="345"/>
      <c r="P35" s="345"/>
    </row>
    <row r="36" spans="2:16">
      <c r="B36" s="345"/>
      <c r="C36" s="345"/>
      <c r="D36" s="345"/>
      <c r="E36" s="345"/>
      <c r="F36" s="345"/>
      <c r="G36" s="345"/>
      <c r="H36" s="345"/>
      <c r="I36" s="345"/>
      <c r="J36" s="345"/>
      <c r="K36" s="345"/>
      <c r="L36" s="345"/>
      <c r="M36" s="345"/>
      <c r="N36" s="345"/>
      <c r="O36" s="345"/>
      <c r="P36" s="345"/>
    </row>
    <row r="37" spans="2:16">
      <c r="B37" s="345"/>
      <c r="C37" s="345"/>
      <c r="D37" s="345"/>
      <c r="E37" s="345"/>
      <c r="F37" s="345"/>
      <c r="G37" s="345"/>
      <c r="H37" s="345"/>
      <c r="I37" s="345"/>
      <c r="J37" s="345"/>
      <c r="K37" s="345"/>
      <c r="L37" s="345"/>
      <c r="M37" s="345"/>
      <c r="N37" s="345"/>
      <c r="O37" s="345"/>
      <c r="P37" s="345"/>
    </row>
    <row r="38" spans="2:16">
      <c r="B38" s="345"/>
      <c r="C38" s="345"/>
      <c r="D38" s="345"/>
      <c r="E38" s="345"/>
      <c r="F38" s="345"/>
      <c r="G38" s="345"/>
      <c r="H38" s="345"/>
      <c r="I38" s="345"/>
      <c r="J38" s="345"/>
      <c r="K38" s="345"/>
      <c r="L38" s="345"/>
      <c r="M38" s="345"/>
      <c r="N38" s="345"/>
      <c r="O38" s="345"/>
      <c r="P38" s="345"/>
    </row>
    <row r="39" spans="2:16">
      <c r="B39" s="345"/>
      <c r="C39" s="345"/>
      <c r="D39" s="345"/>
      <c r="E39" s="345"/>
      <c r="F39" s="345"/>
      <c r="G39" s="345"/>
      <c r="H39" s="345"/>
      <c r="I39" s="345"/>
      <c r="J39" s="345"/>
      <c r="K39" s="345"/>
      <c r="L39" s="345"/>
      <c r="M39" s="345"/>
      <c r="N39" s="345"/>
      <c r="O39" s="345"/>
      <c r="P39" s="345"/>
    </row>
  </sheetData>
  <mergeCells count="5">
    <mergeCell ref="A3:P3"/>
    <mergeCell ref="A5:A6"/>
    <mergeCell ref="B5:F5"/>
    <mergeCell ref="G5:K5"/>
    <mergeCell ref="L5:P5"/>
  </mergeCells>
  <hyperlinks>
    <hyperlink ref="P2" location="පටුන!A1" display="පටුන වෙත"/>
  </hyperlinks>
  <printOptions horizontalCentered="1"/>
  <pageMargins left="0.25" right="0.25" top="0.75" bottom="0.75" header="0.3" footer="0.3"/>
  <pageSetup paperSize="9" scale="62" firstPageNumber="0" fitToHeight="0" orientation="landscape" r:id="rId1"/>
  <headerFooter alignWithMargins="0">
    <oddHeader>&amp;L&amp;"Calibri"&amp;10&amp;K000000 [Limited Sharing]&amp;1#_x000D_</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8"/>
  <sheetViews>
    <sheetView showGridLines="0" zoomScaleNormal="100" zoomScaleSheetLayoutView="100" workbookViewId="0">
      <selection activeCell="F2" sqref="F2"/>
    </sheetView>
  </sheetViews>
  <sheetFormatPr defaultColWidth="7.75" defaultRowHeight="13.5"/>
  <cols>
    <col min="1" max="1" width="54.375" style="321" customWidth="1"/>
    <col min="2" max="6" width="10.875" style="321" customWidth="1"/>
    <col min="7" max="7" width="9.625" style="321" bestFit="1" customWidth="1"/>
    <col min="8" max="16384" width="7.75" style="321"/>
  </cols>
  <sheetData>
    <row r="1" spans="1:16" ht="16.5" customHeight="1">
      <c r="A1" s="857" t="s">
        <v>114</v>
      </c>
      <c r="B1" s="865"/>
      <c r="C1" s="859"/>
      <c r="D1" s="859"/>
      <c r="E1" s="859"/>
      <c r="F1" s="866" t="s">
        <v>613</v>
      </c>
    </row>
    <row r="2" spans="1:16" ht="16.5" customHeight="1">
      <c r="A2" s="857"/>
      <c r="B2" s="865"/>
      <c r="C2" s="859"/>
      <c r="D2" s="859"/>
      <c r="E2" s="859"/>
      <c r="F2" s="1981" t="s">
        <v>1482</v>
      </c>
    </row>
    <row r="3" spans="1:16" ht="21.6" customHeight="1">
      <c r="A3" s="2073" t="s">
        <v>614</v>
      </c>
      <c r="B3" s="2073"/>
      <c r="C3" s="2073"/>
      <c r="D3" s="2073"/>
      <c r="E3" s="2073"/>
      <c r="F3" s="2073"/>
    </row>
    <row r="4" spans="1:16" ht="14.25" thickBot="1">
      <c r="A4" s="346"/>
      <c r="B4" s="347"/>
      <c r="D4" s="347"/>
      <c r="E4" s="347"/>
      <c r="F4" s="347" t="s">
        <v>615</v>
      </c>
    </row>
    <row r="5" spans="1:16" ht="14.25" thickBot="1">
      <c r="A5" s="1442" t="s">
        <v>585</v>
      </c>
      <c r="B5" s="1432">
        <v>2019</v>
      </c>
      <c r="C5" s="1433">
        <v>2020</v>
      </c>
      <c r="D5" s="1433">
        <v>2021</v>
      </c>
      <c r="E5" s="1433">
        <v>2022</v>
      </c>
      <c r="F5" s="1434" t="s">
        <v>229</v>
      </c>
    </row>
    <row r="6" spans="1:16" ht="18" customHeight="1">
      <c r="A6" s="1443" t="s">
        <v>616</v>
      </c>
      <c r="B6" s="1448">
        <v>319.46100000000001</v>
      </c>
      <c r="C6" s="1437">
        <v>191.845</v>
      </c>
      <c r="D6" s="1437">
        <v>223.12300000000002</v>
      </c>
      <c r="E6" s="1437">
        <v>363.92400000000004</v>
      </c>
      <c r="F6" s="1438">
        <v>239.10299999999995</v>
      </c>
      <c r="G6" s="348"/>
      <c r="K6" s="349"/>
      <c r="L6" s="349"/>
      <c r="M6" s="349"/>
      <c r="N6" s="349"/>
      <c r="O6" s="349"/>
    </row>
    <row r="7" spans="1:16" s="323" customFormat="1">
      <c r="A7" s="1444" t="s">
        <v>594</v>
      </c>
      <c r="B7" s="1449">
        <v>26.105</v>
      </c>
      <c r="C7" s="350">
        <v>6.6109999999999998</v>
      </c>
      <c r="D7" s="350">
        <v>8.6980000000000004</v>
      </c>
      <c r="E7" s="350">
        <v>6.8860000000000001</v>
      </c>
      <c r="F7" s="1439">
        <v>5.1760000000000002</v>
      </c>
      <c r="G7" s="348"/>
      <c r="H7" s="321"/>
      <c r="I7" s="345"/>
      <c r="J7" s="345"/>
      <c r="K7" s="345"/>
      <c r="L7" s="349"/>
      <c r="M7" s="349"/>
      <c r="N7" s="349"/>
      <c r="O7" s="349"/>
      <c r="P7" s="321"/>
    </row>
    <row r="8" spans="1:16" s="323" customFormat="1">
      <c r="A8" s="1444" t="s">
        <v>595</v>
      </c>
      <c r="B8" s="1449">
        <v>104.85299999999999</v>
      </c>
      <c r="C8" s="350">
        <v>78.132000000000005</v>
      </c>
      <c r="D8" s="350">
        <v>101.554</v>
      </c>
      <c r="E8" s="350">
        <v>104.124</v>
      </c>
      <c r="F8" s="1439">
        <v>84.708999999999961</v>
      </c>
      <c r="G8" s="348"/>
      <c r="H8" s="321"/>
      <c r="I8" s="345"/>
      <c r="J8" s="345"/>
      <c r="K8" s="345"/>
      <c r="L8" s="349"/>
      <c r="M8" s="349"/>
      <c r="N8" s="349"/>
      <c r="O8" s="349"/>
      <c r="P8" s="321"/>
    </row>
    <row r="9" spans="1:16" s="323" customFormat="1">
      <c r="A9" s="1444" t="s">
        <v>596</v>
      </c>
      <c r="B9" s="1449">
        <v>7.2489999999999997</v>
      </c>
      <c r="C9" s="350">
        <v>9.0020000000000007</v>
      </c>
      <c r="D9" s="350">
        <v>9.5299999999999994</v>
      </c>
      <c r="E9" s="350">
        <v>3.8570000000000002</v>
      </c>
      <c r="F9" s="1439">
        <v>2.5869999999999997</v>
      </c>
      <c r="G9" s="348"/>
      <c r="H9" s="321"/>
      <c r="I9" s="345"/>
      <c r="J9" s="345"/>
      <c r="K9" s="345"/>
      <c r="L9" s="349"/>
      <c r="M9" s="349"/>
      <c r="N9" s="349"/>
      <c r="O9" s="349"/>
      <c r="P9" s="321"/>
    </row>
    <row r="10" spans="1:16" s="323" customFormat="1">
      <c r="A10" s="1444" t="s">
        <v>617</v>
      </c>
      <c r="B10" s="1449">
        <v>1.306</v>
      </c>
      <c r="C10" s="350">
        <v>1.1739999999999999</v>
      </c>
      <c r="D10" s="350">
        <v>1.1020000000000001</v>
      </c>
      <c r="E10" s="350">
        <v>2.004</v>
      </c>
      <c r="F10" s="1439">
        <v>2.7349999999999999</v>
      </c>
      <c r="G10" s="348"/>
      <c r="H10" s="321"/>
      <c r="I10" s="345"/>
      <c r="J10" s="345"/>
      <c r="K10" s="345"/>
      <c r="L10" s="349"/>
      <c r="M10" s="349"/>
      <c r="N10" s="349"/>
      <c r="O10" s="349"/>
      <c r="P10" s="321"/>
    </row>
    <row r="11" spans="1:16" s="323" customFormat="1">
      <c r="A11" s="1444" t="s">
        <v>618</v>
      </c>
      <c r="B11" s="1449">
        <v>108.36799999999999</v>
      </c>
      <c r="C11" s="350">
        <v>61.198999999999998</v>
      </c>
      <c r="D11" s="350">
        <v>68.387</v>
      </c>
      <c r="E11" s="350">
        <v>207.756</v>
      </c>
      <c r="F11" s="1439">
        <v>98.91</v>
      </c>
      <c r="G11" s="348"/>
      <c r="H11" s="321"/>
      <c r="I11" s="345"/>
      <c r="J11" s="345"/>
      <c r="K11" s="345"/>
      <c r="L11" s="349"/>
      <c r="M11" s="349"/>
      <c r="N11" s="349"/>
      <c r="O11" s="349"/>
      <c r="P11" s="321"/>
    </row>
    <row r="12" spans="1:16" s="323" customFormat="1">
      <c r="A12" s="1444" t="s">
        <v>599</v>
      </c>
      <c r="B12" s="1449">
        <v>7.4950000000000001</v>
      </c>
      <c r="C12" s="350">
        <v>2.6320000000000001</v>
      </c>
      <c r="D12" s="350">
        <v>4.5970000000000004</v>
      </c>
      <c r="E12" s="350">
        <v>1.514</v>
      </c>
      <c r="F12" s="1439">
        <v>7.6760000000000002</v>
      </c>
      <c r="G12" s="348"/>
      <c r="H12" s="321"/>
      <c r="I12" s="345"/>
      <c r="J12" s="345"/>
      <c r="K12" s="345"/>
      <c r="L12" s="349"/>
      <c r="M12" s="349"/>
      <c r="N12" s="349"/>
      <c r="O12" s="349"/>
      <c r="P12" s="321"/>
    </row>
    <row r="13" spans="1:16" s="323" customFormat="1">
      <c r="A13" s="1444" t="s">
        <v>619</v>
      </c>
      <c r="B13" s="1449">
        <v>9.5090000000000003</v>
      </c>
      <c r="C13" s="350">
        <v>3.3690000000000002</v>
      </c>
      <c r="D13" s="350">
        <v>6.5289999999999999</v>
      </c>
      <c r="E13" s="350">
        <v>5.9930000000000003</v>
      </c>
      <c r="F13" s="1439">
        <v>10.155999999999999</v>
      </c>
      <c r="G13" s="348"/>
      <c r="H13" s="321"/>
      <c r="I13" s="345"/>
      <c r="J13" s="345"/>
      <c r="K13" s="345"/>
      <c r="L13" s="349"/>
      <c r="M13" s="349"/>
      <c r="N13" s="349"/>
      <c r="O13" s="349"/>
      <c r="P13" s="321"/>
    </row>
    <row r="14" spans="1:16" s="323" customFormat="1">
      <c r="A14" s="1444" t="s">
        <v>601</v>
      </c>
      <c r="B14" s="1449">
        <v>54.576000000000001</v>
      </c>
      <c r="C14" s="350">
        <v>29.725999999999999</v>
      </c>
      <c r="D14" s="350">
        <v>22.725999999999999</v>
      </c>
      <c r="E14" s="350">
        <v>31.79</v>
      </c>
      <c r="F14" s="1439">
        <v>27.153999999999996</v>
      </c>
      <c r="G14" s="348"/>
      <c r="H14" s="321"/>
      <c r="I14" s="345"/>
      <c r="J14" s="345"/>
      <c r="K14" s="345"/>
      <c r="L14" s="349"/>
      <c r="M14" s="349"/>
      <c r="N14" s="349"/>
      <c r="O14" s="349"/>
      <c r="P14" s="321"/>
    </row>
    <row r="15" spans="1:16" s="323" customFormat="1" ht="18.600000000000001" customHeight="1">
      <c r="A15" s="1445" t="s">
        <v>620</v>
      </c>
      <c r="B15" s="1449">
        <v>1.3420000000000001</v>
      </c>
      <c r="C15" s="350">
        <v>0.755</v>
      </c>
      <c r="D15" s="350">
        <v>0.495</v>
      </c>
      <c r="E15" s="350">
        <v>0.17</v>
      </c>
      <c r="F15" s="1439">
        <v>0.13600000000000001</v>
      </c>
      <c r="G15" s="348"/>
      <c r="H15" s="321"/>
      <c r="I15" s="345"/>
      <c r="J15" s="345"/>
      <c r="K15" s="345"/>
      <c r="L15" s="349"/>
      <c r="M15" s="349"/>
      <c r="N15" s="349"/>
      <c r="O15" s="349"/>
      <c r="P15" s="321"/>
    </row>
    <row r="16" spans="1:16" s="323" customFormat="1" ht="18.600000000000001" customHeight="1">
      <c r="A16" s="1445" t="s">
        <v>143</v>
      </c>
      <c r="B16" s="1449">
        <v>224.22200000000001</v>
      </c>
      <c r="C16" s="350">
        <v>110.99299999999999</v>
      </c>
      <c r="D16" s="350">
        <v>123.16199999999999</v>
      </c>
      <c r="E16" s="350">
        <v>135.42500000000001</v>
      </c>
      <c r="F16" s="1439">
        <v>276.51</v>
      </c>
      <c r="G16" s="348"/>
      <c r="H16" s="321"/>
      <c r="I16" s="345"/>
      <c r="J16" s="345"/>
      <c r="K16" s="345"/>
      <c r="L16" s="349"/>
      <c r="M16" s="349"/>
      <c r="N16" s="349"/>
      <c r="O16" s="349"/>
      <c r="P16" s="321"/>
    </row>
    <row r="17" spans="1:16" s="323" customFormat="1">
      <c r="A17" s="1444" t="s">
        <v>621</v>
      </c>
      <c r="B17" s="1449">
        <v>153.88900000000001</v>
      </c>
      <c r="C17" s="350">
        <v>65.989000000000004</v>
      </c>
      <c r="D17" s="350">
        <v>69.814999999999998</v>
      </c>
      <c r="E17" s="350">
        <v>53.808</v>
      </c>
      <c r="F17" s="1439">
        <v>128.59200000000004</v>
      </c>
      <c r="G17" s="348"/>
      <c r="H17" s="321"/>
      <c r="I17" s="345"/>
      <c r="J17" s="345"/>
      <c r="K17" s="345"/>
      <c r="L17" s="349"/>
      <c r="M17" s="349"/>
      <c r="N17" s="349"/>
      <c r="O17" s="349"/>
      <c r="P17" s="321"/>
    </row>
    <row r="18" spans="1:16" s="323" customFormat="1">
      <c r="A18" s="1444" t="s">
        <v>622</v>
      </c>
      <c r="B18" s="1449">
        <v>39.99</v>
      </c>
      <c r="C18" s="350">
        <v>26.395</v>
      </c>
      <c r="D18" s="350">
        <v>43.927999999999997</v>
      </c>
      <c r="E18" s="350">
        <v>6.7350000000000003</v>
      </c>
      <c r="F18" s="1439">
        <v>12.414000000000001</v>
      </c>
      <c r="G18" s="348"/>
      <c r="H18" s="321"/>
      <c r="I18" s="345"/>
      <c r="J18" s="345"/>
      <c r="K18" s="345"/>
      <c r="L18" s="349"/>
      <c r="M18" s="349"/>
      <c r="N18" s="349"/>
      <c r="O18" s="349"/>
      <c r="P18" s="321"/>
    </row>
    <row r="19" spans="1:16" s="323" customFormat="1">
      <c r="A19" s="1444" t="s">
        <v>623</v>
      </c>
      <c r="B19" s="1449">
        <v>30.343</v>
      </c>
      <c r="C19" s="350">
        <v>18.609000000000002</v>
      </c>
      <c r="D19" s="350">
        <v>9.4190000000000005</v>
      </c>
      <c r="E19" s="350">
        <v>74.882000000000005</v>
      </c>
      <c r="F19" s="1439">
        <v>135.50399999999999</v>
      </c>
      <c r="G19" s="348"/>
      <c r="H19" s="321"/>
      <c r="I19" s="345"/>
      <c r="J19" s="345"/>
      <c r="K19" s="345"/>
      <c r="L19" s="349"/>
      <c r="M19" s="349"/>
      <c r="N19" s="349"/>
      <c r="O19" s="349"/>
      <c r="P19" s="321"/>
    </row>
    <row r="20" spans="1:16" s="323" customFormat="1" ht="18.600000000000001" customHeight="1">
      <c r="A20" s="1445" t="s">
        <v>624</v>
      </c>
      <c r="B20" s="1449">
        <v>643.71199999999999</v>
      </c>
      <c r="C20" s="350">
        <v>383.399</v>
      </c>
      <c r="D20" s="350">
        <v>433.45799999999997</v>
      </c>
      <c r="E20" s="350">
        <v>576.1149999999999</v>
      </c>
      <c r="F20" s="1439">
        <v>221.57999999999998</v>
      </c>
      <c r="G20" s="348"/>
      <c r="H20" s="321"/>
      <c r="I20" s="345"/>
      <c r="J20" s="345"/>
      <c r="K20" s="345"/>
      <c r="L20" s="349"/>
      <c r="M20" s="349"/>
      <c r="N20" s="349"/>
      <c r="O20" s="349"/>
      <c r="P20" s="321"/>
    </row>
    <row r="21" spans="1:16" s="323" customFormat="1">
      <c r="A21" s="1444" t="s">
        <v>625</v>
      </c>
      <c r="B21" s="1449">
        <v>455.279</v>
      </c>
      <c r="C21" s="350">
        <v>256.113</v>
      </c>
      <c r="D21" s="350">
        <v>201.49600000000001</v>
      </c>
      <c r="E21" s="350">
        <v>192.65899999999999</v>
      </c>
      <c r="F21" s="1439">
        <v>40.71</v>
      </c>
      <c r="G21" s="348"/>
      <c r="H21" s="321"/>
      <c r="I21" s="345"/>
      <c r="J21" s="345"/>
      <c r="K21" s="345"/>
      <c r="L21" s="349"/>
      <c r="M21" s="349"/>
      <c r="N21" s="349"/>
      <c r="O21" s="349"/>
      <c r="P21" s="321"/>
    </row>
    <row r="22" spans="1:16" s="323" customFormat="1">
      <c r="A22" s="1444" t="s">
        <v>626</v>
      </c>
      <c r="B22" s="1449">
        <v>138.13</v>
      </c>
      <c r="C22" s="350">
        <v>117.563</v>
      </c>
      <c r="D22" s="350">
        <v>223.17</v>
      </c>
      <c r="E22" s="350">
        <v>350.017</v>
      </c>
      <c r="F22" s="1439">
        <v>113.081</v>
      </c>
      <c r="G22" s="348"/>
      <c r="H22" s="321"/>
      <c r="I22" s="345"/>
      <c r="J22" s="345"/>
      <c r="K22" s="345"/>
      <c r="L22" s="349"/>
      <c r="M22" s="349"/>
      <c r="N22" s="349"/>
      <c r="O22" s="349"/>
      <c r="P22" s="321"/>
    </row>
    <row r="23" spans="1:16" s="323" customFormat="1">
      <c r="A23" s="1444" t="s">
        <v>627</v>
      </c>
      <c r="B23" s="1449">
        <v>3.1119999999999997</v>
      </c>
      <c r="C23" s="350">
        <v>1.5429999999999999</v>
      </c>
      <c r="D23" s="350">
        <v>1.3640000000000001</v>
      </c>
      <c r="E23" s="350">
        <v>1.573</v>
      </c>
      <c r="F23" s="1439">
        <v>37.449999999999996</v>
      </c>
      <c r="G23" s="348"/>
      <c r="H23" s="321"/>
      <c r="I23" s="345"/>
      <c r="J23" s="345"/>
      <c r="K23" s="345"/>
      <c r="L23" s="349"/>
      <c r="M23" s="349"/>
      <c r="N23" s="349"/>
      <c r="O23" s="349"/>
      <c r="P23" s="321"/>
    </row>
    <row r="24" spans="1:16" s="323" customFormat="1" ht="14.25" thickBot="1">
      <c r="A24" s="1446" t="s">
        <v>628</v>
      </c>
      <c r="B24" s="1450">
        <v>47.191000000000003</v>
      </c>
      <c r="C24" s="1440">
        <v>8.18</v>
      </c>
      <c r="D24" s="1440">
        <v>7.4279999999999999</v>
      </c>
      <c r="E24" s="1440">
        <v>31.866</v>
      </c>
      <c r="F24" s="1441">
        <v>30.338999999999999</v>
      </c>
      <c r="G24" s="348"/>
      <c r="H24" s="321"/>
      <c r="I24" s="345"/>
      <c r="J24" s="345"/>
      <c r="K24" s="345"/>
      <c r="L24" s="349"/>
      <c r="M24" s="349"/>
      <c r="N24" s="349"/>
      <c r="O24" s="349"/>
      <c r="P24" s="321"/>
    </row>
    <row r="25" spans="1:16" ht="18.600000000000001" customHeight="1" thickBot="1">
      <c r="A25" s="1447" t="s">
        <v>385</v>
      </c>
      <c r="B25" s="1451">
        <v>1188.7370000000001</v>
      </c>
      <c r="C25" s="1435">
        <v>686.99199999999996</v>
      </c>
      <c r="D25" s="1435">
        <v>780.23800000000006</v>
      </c>
      <c r="E25" s="1435">
        <v>1075.634</v>
      </c>
      <c r="F25" s="1436">
        <v>737.32899999999995</v>
      </c>
      <c r="G25" s="348"/>
      <c r="I25" s="345"/>
      <c r="J25" s="345"/>
      <c r="K25" s="345"/>
      <c r="L25" s="349"/>
      <c r="M25" s="349"/>
      <c r="N25" s="349"/>
      <c r="O25" s="349"/>
    </row>
    <row r="26" spans="1:16">
      <c r="A26" s="321" t="s">
        <v>629</v>
      </c>
      <c r="B26" s="351"/>
      <c r="D26" s="352" t="s">
        <v>372</v>
      </c>
      <c r="E26" s="353" t="s">
        <v>603</v>
      </c>
      <c r="G26" s="348"/>
    </row>
    <row r="27" spans="1:16">
      <c r="A27" s="354" t="s">
        <v>630</v>
      </c>
      <c r="F27" s="348"/>
      <c r="G27" s="348"/>
    </row>
    <row r="28" spans="1:16">
      <c r="A28" s="354" t="s">
        <v>631</v>
      </c>
      <c r="F28" s="348"/>
      <c r="G28" s="348"/>
    </row>
    <row r="29" spans="1:16">
      <c r="A29" s="355" t="s">
        <v>332</v>
      </c>
      <c r="F29" s="348"/>
      <c r="G29" s="356"/>
      <c r="H29" s="356"/>
      <c r="I29" s="356"/>
      <c r="J29" s="356"/>
      <c r="K29" s="356"/>
    </row>
    <row r="30" spans="1:16">
      <c r="F30" s="348"/>
      <c r="G30" s="356"/>
      <c r="H30" s="356"/>
      <c r="I30" s="356"/>
      <c r="J30" s="356"/>
      <c r="K30" s="356"/>
    </row>
    <row r="31" spans="1:16">
      <c r="F31" s="348"/>
      <c r="G31" s="356"/>
      <c r="H31" s="356"/>
      <c r="I31" s="356"/>
      <c r="J31" s="356"/>
      <c r="K31" s="356"/>
    </row>
    <row r="32" spans="1:16">
      <c r="F32" s="348"/>
      <c r="G32" s="356"/>
      <c r="H32" s="356"/>
      <c r="I32" s="356"/>
      <c r="J32" s="356"/>
      <c r="K32" s="356"/>
    </row>
    <row r="33" spans="2:11">
      <c r="G33" s="356"/>
      <c r="H33" s="356"/>
      <c r="I33" s="356"/>
      <c r="J33" s="356"/>
      <c r="K33" s="356"/>
    </row>
    <row r="34" spans="2:11">
      <c r="G34" s="356"/>
      <c r="H34" s="356"/>
      <c r="I34" s="356"/>
      <c r="J34" s="356"/>
      <c r="K34" s="356"/>
    </row>
    <row r="35" spans="2:11">
      <c r="G35" s="356"/>
      <c r="H35" s="356"/>
      <c r="I35" s="356"/>
      <c r="J35" s="356"/>
      <c r="K35" s="356"/>
    </row>
    <row r="36" spans="2:11">
      <c r="G36" s="356"/>
      <c r="H36" s="356"/>
      <c r="I36" s="356"/>
      <c r="J36" s="356"/>
      <c r="K36" s="356"/>
    </row>
    <row r="37" spans="2:11">
      <c r="G37" s="356"/>
      <c r="H37" s="356"/>
      <c r="I37" s="356"/>
      <c r="J37" s="356"/>
      <c r="K37" s="356"/>
    </row>
    <row r="38" spans="2:11">
      <c r="G38" s="356"/>
      <c r="H38" s="356"/>
      <c r="I38" s="356"/>
      <c r="J38" s="356"/>
      <c r="K38" s="356"/>
    </row>
    <row r="39" spans="2:11">
      <c r="G39" s="356"/>
      <c r="H39" s="356"/>
      <c r="I39" s="356"/>
      <c r="J39" s="356"/>
      <c r="K39" s="356"/>
    </row>
    <row r="40" spans="2:11">
      <c r="G40" s="356"/>
      <c r="H40" s="356"/>
      <c r="I40" s="356"/>
      <c r="J40" s="356"/>
      <c r="K40" s="356"/>
    </row>
    <row r="41" spans="2:11">
      <c r="G41" s="356"/>
      <c r="H41" s="356"/>
      <c r="I41" s="356"/>
      <c r="J41" s="356"/>
      <c r="K41" s="356"/>
    </row>
    <row r="42" spans="2:11">
      <c r="G42" s="356"/>
      <c r="H42" s="356"/>
      <c r="I42" s="356"/>
      <c r="J42" s="356"/>
      <c r="K42" s="356"/>
    </row>
    <row r="43" spans="2:11">
      <c r="G43" s="356"/>
      <c r="H43" s="356"/>
      <c r="I43" s="356"/>
      <c r="J43" s="356"/>
      <c r="K43" s="356"/>
    </row>
    <row r="44" spans="2:11">
      <c r="G44" s="356"/>
      <c r="H44" s="356"/>
      <c r="I44" s="356"/>
      <c r="J44" s="356"/>
      <c r="K44" s="356"/>
    </row>
    <row r="45" spans="2:11">
      <c r="G45" s="356"/>
      <c r="H45" s="356"/>
      <c r="I45" s="356"/>
      <c r="J45" s="356"/>
      <c r="K45" s="356"/>
    </row>
    <row r="46" spans="2:11">
      <c r="G46" s="356"/>
      <c r="H46" s="356"/>
      <c r="I46" s="356"/>
      <c r="J46" s="356"/>
      <c r="K46" s="356"/>
    </row>
    <row r="47" spans="2:11">
      <c r="G47" s="356"/>
      <c r="H47" s="356"/>
      <c r="I47" s="356"/>
      <c r="J47" s="356"/>
      <c r="K47" s="356"/>
    </row>
    <row r="48" spans="2:11">
      <c r="B48" s="357"/>
      <c r="G48" s="356"/>
      <c r="H48" s="356"/>
      <c r="I48" s="356"/>
      <c r="J48" s="356"/>
      <c r="K48" s="356"/>
    </row>
  </sheetData>
  <mergeCells count="1">
    <mergeCell ref="A3:F3"/>
  </mergeCells>
  <hyperlinks>
    <hyperlink ref="F2" location="පටුන!A1" display="පටුන වෙත"/>
  </hyperlinks>
  <pageMargins left="0.3" right="0.3" top="0.5" bottom="0.5" header="0.3" footer="0.3"/>
  <pageSetup paperSize="9" scale="80" orientation="portrait" r:id="rId1"/>
  <headerFooter>
    <oddHeader>&amp;L&amp;"Calibri"&amp;10&amp;K000000 [Limited Sharing]&amp;1#_x000D_</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9"/>
  <sheetViews>
    <sheetView showGridLines="0" zoomScaleNormal="100" zoomScaleSheetLayoutView="90" workbookViewId="0">
      <selection activeCell="F2" sqref="F2"/>
    </sheetView>
  </sheetViews>
  <sheetFormatPr defaultRowHeight="15.75"/>
  <cols>
    <col min="1" max="1" width="66.625" style="358" customWidth="1"/>
    <col min="2" max="6" width="8.5" style="358" customWidth="1"/>
    <col min="7" max="16384" width="9" style="358"/>
  </cols>
  <sheetData>
    <row r="1" spans="1:14">
      <c r="A1" s="857" t="s">
        <v>114</v>
      </c>
      <c r="B1" s="867"/>
      <c r="C1" s="867"/>
      <c r="D1" s="867"/>
      <c r="E1" s="867"/>
      <c r="F1" s="868" t="s">
        <v>632</v>
      </c>
    </row>
    <row r="2" spans="1:14">
      <c r="A2" s="869"/>
      <c r="B2" s="867"/>
      <c r="C2" s="867"/>
      <c r="D2" s="867"/>
      <c r="E2" s="867"/>
      <c r="F2" s="1981" t="s">
        <v>1482</v>
      </c>
    </row>
    <row r="3" spans="1:14">
      <c r="A3" s="2082" t="s">
        <v>20</v>
      </c>
      <c r="B3" s="2082"/>
      <c r="C3" s="2082"/>
      <c r="D3" s="2082"/>
      <c r="E3" s="2082"/>
      <c r="F3" s="2082"/>
    </row>
    <row r="4" spans="1:14" s="360" customFormat="1" thickBot="1">
      <c r="A4" s="359"/>
      <c r="C4" s="361"/>
      <c r="D4" s="361"/>
      <c r="E4" s="361"/>
      <c r="F4" s="362" t="s">
        <v>633</v>
      </c>
    </row>
    <row r="5" spans="1:14" ht="16.5" thickBot="1">
      <c r="A5" s="1470" t="s">
        <v>585</v>
      </c>
      <c r="B5" s="1469">
        <v>2019</v>
      </c>
      <c r="C5" s="1452">
        <v>2020</v>
      </c>
      <c r="D5" s="1452">
        <v>2021</v>
      </c>
      <c r="E5" s="1452">
        <v>2022</v>
      </c>
      <c r="F5" s="1453" t="s">
        <v>359</v>
      </c>
    </row>
    <row r="6" spans="1:14" s="364" customFormat="1">
      <c r="A6" s="1454" t="s">
        <v>634</v>
      </c>
      <c r="B6" s="1461">
        <v>83.079581851334794</v>
      </c>
      <c r="C6" s="1462">
        <v>82.094569757710701</v>
      </c>
      <c r="D6" s="1462">
        <v>80.925833333333344</v>
      </c>
      <c r="E6" s="1462">
        <v>64.544166666666669</v>
      </c>
      <c r="F6" s="1463">
        <v>70.580833333333331</v>
      </c>
      <c r="G6" s="363"/>
      <c r="H6" s="363"/>
      <c r="I6" s="363"/>
      <c r="J6" s="363"/>
      <c r="K6" s="363"/>
      <c r="L6" s="363"/>
      <c r="M6" s="363"/>
      <c r="N6" s="363"/>
    </row>
    <row r="7" spans="1:14">
      <c r="A7" s="1455" t="s">
        <v>635</v>
      </c>
      <c r="B7" s="1464">
        <v>71.663317025801206</v>
      </c>
      <c r="C7" s="365">
        <v>65.591603417452333</v>
      </c>
      <c r="D7" s="365">
        <v>68.86</v>
      </c>
      <c r="E7" s="365">
        <v>74.160000000000011</v>
      </c>
      <c r="F7" s="1465">
        <v>64.61333333333333</v>
      </c>
      <c r="G7" s="363"/>
      <c r="H7" s="363"/>
      <c r="I7" s="363"/>
      <c r="J7" s="363"/>
      <c r="K7" s="363"/>
      <c r="L7" s="363"/>
      <c r="M7" s="363"/>
      <c r="N7" s="363"/>
    </row>
    <row r="8" spans="1:14">
      <c r="A8" s="1455" t="s">
        <v>636</v>
      </c>
      <c r="B8" s="1464">
        <v>77.490812420587162</v>
      </c>
      <c r="C8" s="365">
        <v>68.534672771049287</v>
      </c>
      <c r="D8" s="365">
        <v>74.452500000000001</v>
      </c>
      <c r="E8" s="365">
        <v>74.81</v>
      </c>
      <c r="F8" s="1465">
        <v>70.92916666666666</v>
      </c>
      <c r="G8" s="363"/>
      <c r="H8" s="363"/>
      <c r="I8" s="363"/>
      <c r="J8" s="363"/>
      <c r="K8" s="363"/>
      <c r="L8" s="363"/>
      <c r="M8" s="363"/>
      <c r="N8" s="363"/>
    </row>
    <row r="9" spans="1:14">
      <c r="A9" s="1455" t="s">
        <v>637</v>
      </c>
      <c r="B9" s="1464">
        <v>87.115578251545557</v>
      </c>
      <c r="C9" s="365">
        <v>73.916789547363933</v>
      </c>
      <c r="D9" s="365">
        <v>83.445833333333326</v>
      </c>
      <c r="E9" s="365">
        <v>65.479166666666657</v>
      </c>
      <c r="F9" s="1465">
        <v>61.416666666666664</v>
      </c>
      <c r="G9" s="363"/>
      <c r="H9" s="363"/>
      <c r="I9" s="363"/>
      <c r="J9" s="363"/>
      <c r="K9" s="363"/>
      <c r="L9" s="363"/>
      <c r="M9" s="363"/>
      <c r="N9" s="363"/>
    </row>
    <row r="10" spans="1:14">
      <c r="A10" s="1455" t="s">
        <v>638</v>
      </c>
      <c r="B10" s="1464">
        <v>83.359617568628721</v>
      </c>
      <c r="C10" s="365">
        <v>56.422789349869589</v>
      </c>
      <c r="D10" s="365">
        <v>62.983333333333327</v>
      </c>
      <c r="E10" s="365">
        <v>66.869166666666658</v>
      </c>
      <c r="F10" s="1465">
        <v>55.664999999999999</v>
      </c>
      <c r="G10" s="363"/>
      <c r="H10" s="363"/>
      <c r="I10" s="363"/>
      <c r="J10" s="363"/>
      <c r="K10" s="363"/>
      <c r="L10" s="363"/>
      <c r="M10" s="363"/>
      <c r="N10" s="363"/>
    </row>
    <row r="11" spans="1:14">
      <c r="A11" s="1455" t="s">
        <v>639</v>
      </c>
      <c r="B11" s="1464">
        <v>87.322271815218514</v>
      </c>
      <c r="C11" s="365">
        <v>66.127180356465942</v>
      </c>
      <c r="D11" s="365">
        <v>57.387499999999996</v>
      </c>
      <c r="E11" s="365">
        <v>56.668333333333329</v>
      </c>
      <c r="F11" s="1465">
        <v>63.443333333333349</v>
      </c>
      <c r="G11" s="363"/>
      <c r="H11" s="363"/>
      <c r="I11" s="363"/>
      <c r="J11" s="363"/>
      <c r="K11" s="363"/>
      <c r="L11" s="363"/>
      <c r="M11" s="363"/>
      <c r="N11" s="363"/>
    </row>
    <row r="12" spans="1:14">
      <c r="A12" s="1456" t="s">
        <v>640</v>
      </c>
      <c r="B12" s="1464">
        <v>73.424677501449906</v>
      </c>
      <c r="C12" s="365">
        <v>52.16015374650442</v>
      </c>
      <c r="D12" s="365">
        <v>63.081666666666671</v>
      </c>
      <c r="E12" s="365">
        <v>63.967500000000001</v>
      </c>
      <c r="F12" s="1465">
        <v>38.6875</v>
      </c>
      <c r="G12" s="363"/>
      <c r="H12" s="363"/>
      <c r="I12" s="363"/>
      <c r="J12" s="363"/>
      <c r="K12" s="363"/>
      <c r="L12" s="363"/>
      <c r="M12" s="363"/>
      <c r="N12" s="363"/>
    </row>
    <row r="13" spans="1:14">
      <c r="A13" s="1455" t="s">
        <v>641</v>
      </c>
      <c r="B13" s="1464">
        <v>70.075964827968235</v>
      </c>
      <c r="C13" s="365">
        <v>63.498942909788255</v>
      </c>
      <c r="D13" s="365">
        <v>50.147500000000001</v>
      </c>
      <c r="E13" s="365">
        <v>31.926666666666666</v>
      </c>
      <c r="F13" s="1465">
        <v>18.09416666666667</v>
      </c>
      <c r="G13" s="363"/>
      <c r="H13" s="363"/>
      <c r="I13" s="363"/>
      <c r="J13" s="363"/>
      <c r="K13" s="363"/>
      <c r="L13" s="363"/>
      <c r="M13" s="363"/>
      <c r="N13" s="363"/>
    </row>
    <row r="14" spans="1:14">
      <c r="A14" s="1455" t="s">
        <v>642</v>
      </c>
      <c r="B14" s="1464">
        <v>92.26963224698585</v>
      </c>
      <c r="C14" s="365">
        <v>73.86669510960877</v>
      </c>
      <c r="D14" s="365">
        <v>46.983333333333327</v>
      </c>
      <c r="E14" s="365">
        <v>31.94916666666667</v>
      </c>
      <c r="F14" s="1465">
        <v>33.870833333333337</v>
      </c>
      <c r="G14" s="363"/>
      <c r="H14" s="363"/>
      <c r="I14" s="363"/>
      <c r="J14" s="363"/>
      <c r="K14" s="363"/>
      <c r="L14" s="363"/>
      <c r="M14" s="363"/>
      <c r="N14" s="363"/>
    </row>
    <row r="15" spans="1:14">
      <c r="A15" s="1455" t="s">
        <v>643</v>
      </c>
      <c r="B15" s="1464">
        <v>77.351842849839713</v>
      </c>
      <c r="C15" s="365">
        <v>70.994354533880554</v>
      </c>
      <c r="D15" s="365">
        <v>52.06333333333334</v>
      </c>
      <c r="E15" s="365">
        <v>20.853333333333335</v>
      </c>
      <c r="F15" s="1465">
        <v>71.669166666666669</v>
      </c>
      <c r="G15" s="363"/>
      <c r="H15" s="363"/>
      <c r="I15" s="363"/>
      <c r="J15" s="363"/>
      <c r="K15" s="363"/>
      <c r="L15" s="363"/>
      <c r="M15" s="363"/>
      <c r="N15" s="363"/>
    </row>
    <row r="16" spans="1:14">
      <c r="A16" s="1455" t="s">
        <v>644</v>
      </c>
      <c r="B16" s="1464">
        <v>65.698380314853878</v>
      </c>
      <c r="C16" s="365">
        <v>50.165683990090493</v>
      </c>
      <c r="D16" s="365">
        <v>42.575833333333328</v>
      </c>
      <c r="E16" s="365">
        <v>42.110833333333332</v>
      </c>
      <c r="F16" s="1465">
        <v>31.701666666666664</v>
      </c>
      <c r="G16" s="363"/>
      <c r="H16" s="363"/>
      <c r="I16" s="363"/>
      <c r="J16" s="363"/>
      <c r="K16" s="363"/>
      <c r="L16" s="363"/>
      <c r="M16" s="363"/>
      <c r="N16" s="363"/>
    </row>
    <row r="17" spans="1:14">
      <c r="A17" s="1456" t="s">
        <v>645</v>
      </c>
      <c r="B17" s="1464">
        <v>79.498400385719947</v>
      </c>
      <c r="C17" s="365">
        <v>83.147269532924867</v>
      </c>
      <c r="D17" s="365">
        <v>88.045000000000016</v>
      </c>
      <c r="E17" s="365">
        <v>68.355000000000004</v>
      </c>
      <c r="F17" s="1465">
        <v>76.578333333333333</v>
      </c>
      <c r="G17" s="363"/>
      <c r="H17" s="363"/>
      <c r="I17" s="363"/>
      <c r="J17" s="363"/>
      <c r="K17" s="363"/>
      <c r="L17" s="363"/>
      <c r="M17" s="363"/>
      <c r="N17" s="363"/>
    </row>
    <row r="18" spans="1:14">
      <c r="A18" s="1455" t="s">
        <v>646</v>
      </c>
      <c r="B18" s="1464">
        <v>77.34959109458616</v>
      </c>
      <c r="C18" s="365">
        <v>56.672223626184561</v>
      </c>
      <c r="D18" s="365">
        <v>76.320833333333326</v>
      </c>
      <c r="E18" s="365">
        <v>68.51333333333335</v>
      </c>
      <c r="F18" s="1465">
        <v>57.249166666666675</v>
      </c>
      <c r="G18" s="363"/>
      <c r="H18" s="363"/>
      <c r="I18" s="363"/>
      <c r="J18" s="363"/>
      <c r="K18" s="363"/>
      <c r="L18" s="363"/>
      <c r="M18" s="363"/>
      <c r="N18" s="363"/>
    </row>
    <row r="19" spans="1:14">
      <c r="A19" s="1455" t="s">
        <v>647</v>
      </c>
      <c r="B19" s="1464">
        <v>80.246431461183064</v>
      </c>
      <c r="C19" s="365">
        <v>75.117898852234603</v>
      </c>
      <c r="D19" s="365">
        <v>87.399999999999991</v>
      </c>
      <c r="E19" s="365">
        <v>68.750833333333333</v>
      </c>
      <c r="F19" s="1465">
        <v>58.877499999999998</v>
      </c>
      <c r="G19" s="363"/>
      <c r="H19" s="363"/>
      <c r="I19" s="363"/>
      <c r="J19" s="363"/>
      <c r="K19" s="363"/>
      <c r="L19" s="363"/>
      <c r="M19" s="363"/>
      <c r="N19" s="363"/>
    </row>
    <row r="20" spans="1:14">
      <c r="A20" s="1455" t="s">
        <v>648</v>
      </c>
      <c r="B20" s="1464">
        <v>73.548157928568529</v>
      </c>
      <c r="C20" s="365">
        <v>45.11867806358633</v>
      </c>
      <c r="D20" s="365">
        <v>39.390833333333333</v>
      </c>
      <c r="E20" s="365">
        <v>23.887499999999999</v>
      </c>
      <c r="F20" s="1465">
        <v>27.186666666666667</v>
      </c>
      <c r="G20" s="363"/>
      <c r="H20" s="363"/>
      <c r="I20" s="363"/>
      <c r="J20" s="363"/>
      <c r="K20" s="363"/>
      <c r="L20" s="363"/>
      <c r="M20" s="363"/>
      <c r="N20" s="363"/>
    </row>
    <row r="21" spans="1:14">
      <c r="A21" s="1456" t="s">
        <v>649</v>
      </c>
      <c r="B21" s="1464">
        <v>63.576759183971838</v>
      </c>
      <c r="C21" s="365">
        <v>53.959131402341342</v>
      </c>
      <c r="D21" s="365">
        <v>62.685833333333335</v>
      </c>
      <c r="E21" s="365">
        <v>35.044166666666662</v>
      </c>
      <c r="F21" s="1465">
        <v>26.152499999999993</v>
      </c>
      <c r="G21" s="363"/>
      <c r="H21" s="363"/>
      <c r="I21" s="363"/>
      <c r="J21" s="363"/>
      <c r="K21" s="363"/>
      <c r="L21" s="363"/>
      <c r="M21" s="363"/>
      <c r="N21" s="363"/>
    </row>
    <row r="22" spans="1:14">
      <c r="A22" s="1455" t="s">
        <v>650</v>
      </c>
      <c r="B22" s="1464">
        <v>80.989810039891111</v>
      </c>
      <c r="C22" s="365">
        <v>71.148103795401951</v>
      </c>
      <c r="D22" s="365">
        <v>75.959166666666661</v>
      </c>
      <c r="E22" s="365">
        <v>54.193333333333349</v>
      </c>
      <c r="F22" s="1465">
        <v>43.164166666666659</v>
      </c>
      <c r="G22" s="363"/>
      <c r="H22" s="363"/>
      <c r="I22" s="363"/>
      <c r="J22" s="363"/>
      <c r="K22" s="363"/>
      <c r="L22" s="363"/>
      <c r="M22" s="363"/>
      <c r="N22" s="363"/>
    </row>
    <row r="23" spans="1:14">
      <c r="A23" s="1455" t="s">
        <v>651</v>
      </c>
      <c r="B23" s="1464">
        <v>71.523941399834385</v>
      </c>
      <c r="C23" s="365">
        <v>68.653011497328762</v>
      </c>
      <c r="D23" s="365">
        <v>75.737500000000011</v>
      </c>
      <c r="E23" s="365">
        <v>67.716666666666669</v>
      </c>
      <c r="F23" s="1465">
        <v>49.224166666666662</v>
      </c>
      <c r="G23" s="363"/>
      <c r="H23" s="363"/>
      <c r="I23" s="363"/>
      <c r="J23" s="363"/>
      <c r="K23" s="363"/>
      <c r="L23" s="363"/>
      <c r="M23" s="363"/>
      <c r="N23" s="363"/>
    </row>
    <row r="24" spans="1:14">
      <c r="A24" s="1455" t="s">
        <v>652</v>
      </c>
      <c r="B24" s="1464">
        <v>79.019877398401917</v>
      </c>
      <c r="C24" s="365">
        <v>68.535775538153686</v>
      </c>
      <c r="D24" s="365">
        <v>65.834166666666661</v>
      </c>
      <c r="E24" s="365">
        <v>55.401666666666664</v>
      </c>
      <c r="F24" s="1465">
        <v>56.145833333333336</v>
      </c>
      <c r="G24" s="363"/>
      <c r="H24" s="363"/>
      <c r="I24" s="363"/>
      <c r="J24" s="363"/>
      <c r="K24" s="363"/>
      <c r="L24" s="363"/>
      <c r="M24" s="363"/>
      <c r="N24" s="363"/>
    </row>
    <row r="25" spans="1:14" ht="16.5" thickBot="1">
      <c r="A25" s="1457" t="s">
        <v>653</v>
      </c>
      <c r="B25" s="1466">
        <v>63.386710680711168</v>
      </c>
      <c r="C25" s="1467">
        <v>64.338774899630167</v>
      </c>
      <c r="D25" s="1467">
        <v>49.297500000000007</v>
      </c>
      <c r="E25" s="1467">
        <v>45.283333333333339</v>
      </c>
      <c r="F25" s="1468">
        <v>35.159999999999997</v>
      </c>
      <c r="G25" s="363"/>
      <c r="H25" s="363"/>
      <c r="I25" s="363"/>
      <c r="J25" s="363"/>
      <c r="K25" s="363"/>
      <c r="L25" s="363"/>
      <c r="M25" s="363"/>
      <c r="N25" s="363"/>
    </row>
    <row r="26" spans="1:14" ht="16.5" thickBot="1">
      <c r="A26" s="1458" t="s">
        <v>654</v>
      </c>
      <c r="B26" s="1459">
        <v>81.300171884436395</v>
      </c>
      <c r="C26" s="1459">
        <v>66.819879624149451</v>
      </c>
      <c r="D26" s="1459">
        <v>69.494684693614573</v>
      </c>
      <c r="E26" s="1459">
        <v>61.507783752618458</v>
      </c>
      <c r="F26" s="1460">
        <v>59.737829546881301</v>
      </c>
      <c r="G26" s="363"/>
      <c r="H26" s="363"/>
      <c r="I26" s="363"/>
      <c r="J26" s="363"/>
      <c r="K26" s="363"/>
      <c r="L26" s="363"/>
      <c r="M26" s="363"/>
      <c r="N26" s="363"/>
    </row>
    <row r="27" spans="1:14">
      <c r="A27" s="366" t="s">
        <v>374</v>
      </c>
      <c r="B27" s="352" t="s">
        <v>372</v>
      </c>
      <c r="C27" s="445" t="s">
        <v>285</v>
      </c>
      <c r="D27" s="368"/>
      <c r="E27" s="368"/>
    </row>
    <row r="28" spans="1:14">
      <c r="B28" s="367"/>
      <c r="C28" s="368"/>
      <c r="D28" s="368"/>
      <c r="E28" s="368"/>
      <c r="F28" s="369"/>
    </row>
    <row r="29" spans="1:14">
      <c r="B29" s="370"/>
      <c r="C29" s="371"/>
      <c r="D29" s="371"/>
      <c r="E29" s="371"/>
    </row>
  </sheetData>
  <mergeCells count="1">
    <mergeCell ref="A3:F3"/>
  </mergeCells>
  <hyperlinks>
    <hyperlink ref="F2" location="පටුන!A1" display="පටුන වෙත"/>
  </hyperlinks>
  <printOptions horizontalCentered="1"/>
  <pageMargins left="0.2" right="0.2" top="0.75" bottom="0.75" header="0.3" footer="0.3"/>
  <pageSetup paperSize="9" scale="82" orientation="portrait" r:id="rId1"/>
  <headerFooter alignWithMargins="0">
    <oddHeader>&amp;L&amp;"Calibri"&amp;10&amp;K000000 [Limited Sharing]&amp;1#_x000D_</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7"/>
  <sheetViews>
    <sheetView showGridLines="0" zoomScaleNormal="100" zoomScaleSheetLayoutView="96" workbookViewId="0">
      <selection activeCell="F2" sqref="F2"/>
    </sheetView>
  </sheetViews>
  <sheetFormatPr defaultRowHeight="13.5"/>
  <cols>
    <col min="1" max="1" width="52.875" style="321" customWidth="1"/>
    <col min="2" max="6" width="12" style="321" customWidth="1"/>
    <col min="7" max="16384" width="9" style="321"/>
  </cols>
  <sheetData>
    <row r="1" spans="1:16" ht="15.75">
      <c r="A1" s="870" t="s">
        <v>114</v>
      </c>
      <c r="B1" s="871"/>
      <c r="C1" s="871"/>
      <c r="D1" s="859"/>
      <c r="E1" s="859"/>
      <c r="F1" s="871" t="s">
        <v>655</v>
      </c>
    </row>
    <row r="2" spans="1:16" ht="15.75">
      <c r="A2" s="859"/>
      <c r="B2" s="859"/>
      <c r="C2" s="859"/>
      <c r="D2" s="859"/>
      <c r="E2" s="859"/>
      <c r="F2" s="1981" t="s">
        <v>1482</v>
      </c>
    </row>
    <row r="3" spans="1:16" ht="15.75">
      <c r="A3" s="2083" t="s">
        <v>21</v>
      </c>
      <c r="B3" s="2083"/>
      <c r="C3" s="2083"/>
      <c r="D3" s="2083"/>
      <c r="E3" s="2083"/>
      <c r="F3" s="2083"/>
    </row>
    <row r="4" spans="1:16" ht="14.25" thickBot="1">
      <c r="B4" s="372"/>
      <c r="C4" s="372"/>
      <c r="D4" s="372"/>
      <c r="F4" s="372" t="s">
        <v>656</v>
      </c>
    </row>
    <row r="5" spans="1:16" ht="14.25" thickBot="1">
      <c r="A5" s="1477" t="s">
        <v>657</v>
      </c>
      <c r="B5" s="1481">
        <v>2019</v>
      </c>
      <c r="C5" s="1473">
        <v>2020</v>
      </c>
      <c r="D5" s="1473">
        <v>2021</v>
      </c>
      <c r="E5" s="1473" t="s">
        <v>228</v>
      </c>
      <c r="F5" s="1474" t="s">
        <v>229</v>
      </c>
    </row>
    <row r="6" spans="1:16">
      <c r="A6" s="1478" t="s">
        <v>658</v>
      </c>
      <c r="B6" s="1482">
        <v>1542</v>
      </c>
      <c r="C6" s="373">
        <v>1563</v>
      </c>
      <c r="D6" s="373">
        <v>1403</v>
      </c>
      <c r="E6" s="373">
        <v>1520</v>
      </c>
      <c r="F6" s="1483">
        <v>1652</v>
      </c>
      <c r="H6" s="344"/>
      <c r="I6" s="344"/>
      <c r="J6" s="344"/>
      <c r="K6" s="344"/>
      <c r="L6" s="344"/>
      <c r="M6" s="344"/>
      <c r="N6" s="344"/>
      <c r="O6" s="344"/>
      <c r="P6" s="344"/>
    </row>
    <row r="7" spans="1:16">
      <c r="A7" s="1478" t="s">
        <v>659</v>
      </c>
      <c r="B7" s="1482">
        <v>1939</v>
      </c>
      <c r="C7" s="373">
        <v>1839</v>
      </c>
      <c r="D7" s="373">
        <v>1734</v>
      </c>
      <c r="E7" s="373">
        <v>1614</v>
      </c>
      <c r="F7" s="1483">
        <v>1390</v>
      </c>
      <c r="H7" s="344"/>
      <c r="I7" s="344"/>
      <c r="J7" s="344"/>
      <c r="K7" s="344"/>
      <c r="L7" s="344"/>
      <c r="M7" s="344"/>
      <c r="N7" s="344"/>
      <c r="O7" s="344"/>
      <c r="P7" s="344"/>
    </row>
    <row r="8" spans="1:16">
      <c r="A8" s="1478" t="s">
        <v>1489</v>
      </c>
      <c r="B8" s="1482">
        <v>30</v>
      </c>
      <c r="C8" s="373">
        <v>20</v>
      </c>
      <c r="D8" s="373">
        <v>23</v>
      </c>
      <c r="E8" s="373">
        <v>32</v>
      </c>
      <c r="F8" s="1483">
        <v>103</v>
      </c>
      <c r="H8" s="344"/>
      <c r="I8" s="344"/>
      <c r="J8" s="344"/>
      <c r="K8" s="344"/>
      <c r="L8" s="344"/>
      <c r="M8" s="344"/>
      <c r="N8" s="344"/>
      <c r="O8" s="344"/>
      <c r="P8" s="344"/>
    </row>
    <row r="9" spans="1:16">
      <c r="A9" s="1478" t="s">
        <v>660</v>
      </c>
      <c r="B9" s="1482">
        <v>599</v>
      </c>
      <c r="C9" s="373">
        <v>584</v>
      </c>
      <c r="D9" s="373">
        <v>551</v>
      </c>
      <c r="E9" s="373">
        <v>501</v>
      </c>
      <c r="F9" s="1483">
        <v>488</v>
      </c>
      <c r="H9" s="344"/>
      <c r="I9" s="344"/>
      <c r="J9" s="344"/>
      <c r="K9" s="344"/>
      <c r="L9" s="344"/>
      <c r="M9" s="344"/>
      <c r="N9" s="344"/>
      <c r="O9" s="344"/>
      <c r="P9" s="344"/>
    </row>
    <row r="10" spans="1:16">
      <c r="A10" s="1478" t="s">
        <v>661</v>
      </c>
      <c r="B10" s="1482">
        <v>340</v>
      </c>
      <c r="C10" s="373">
        <v>316</v>
      </c>
      <c r="D10" s="373">
        <v>332</v>
      </c>
      <c r="E10" s="373">
        <v>317</v>
      </c>
      <c r="F10" s="1483">
        <v>337</v>
      </c>
      <c r="H10" s="344"/>
      <c r="I10" s="344"/>
      <c r="J10" s="344"/>
      <c r="K10" s="344"/>
      <c r="L10" s="344"/>
      <c r="M10" s="344"/>
      <c r="N10" s="344"/>
      <c r="O10" s="344"/>
      <c r="P10" s="344"/>
    </row>
    <row r="11" spans="1:16">
      <c r="A11" s="1478" t="s">
        <v>1490</v>
      </c>
      <c r="B11" s="1484">
        <v>5258</v>
      </c>
      <c r="C11" s="374">
        <v>5094</v>
      </c>
      <c r="D11" s="374">
        <v>4933</v>
      </c>
      <c r="E11" s="374">
        <v>4707</v>
      </c>
      <c r="F11" s="1485">
        <v>4441</v>
      </c>
      <c r="H11" s="344"/>
      <c r="I11" s="344"/>
      <c r="J11" s="344"/>
      <c r="K11" s="344"/>
      <c r="L11" s="344"/>
      <c r="M11" s="344"/>
      <c r="N11" s="344"/>
      <c r="O11" s="344"/>
      <c r="P11" s="344"/>
    </row>
    <row r="12" spans="1:16">
      <c r="A12" s="1478" t="s">
        <v>663</v>
      </c>
      <c r="B12" s="1482">
        <v>645</v>
      </c>
      <c r="C12" s="373">
        <v>662</v>
      </c>
      <c r="D12" s="373">
        <v>607</v>
      </c>
      <c r="E12" s="373">
        <v>585</v>
      </c>
      <c r="F12" s="1483">
        <v>589</v>
      </c>
      <c r="H12" s="344"/>
      <c r="I12" s="344"/>
      <c r="J12" s="344"/>
      <c r="K12" s="344"/>
      <c r="L12" s="344"/>
      <c r="M12" s="344"/>
      <c r="N12" s="344"/>
      <c r="O12" s="344"/>
      <c r="P12" s="344"/>
    </row>
    <row r="13" spans="1:16" s="323" customFormat="1">
      <c r="A13" s="1479" t="s">
        <v>664</v>
      </c>
      <c r="B13" s="1486">
        <v>336</v>
      </c>
      <c r="C13" s="375">
        <v>325</v>
      </c>
      <c r="D13" s="375">
        <v>325</v>
      </c>
      <c r="E13" s="375">
        <v>325</v>
      </c>
      <c r="F13" s="1487">
        <v>302</v>
      </c>
      <c r="H13" s="344"/>
      <c r="I13" s="344"/>
      <c r="J13" s="344"/>
      <c r="K13" s="344"/>
      <c r="L13" s="344"/>
      <c r="M13" s="344"/>
      <c r="N13" s="344"/>
      <c r="O13" s="344"/>
      <c r="P13" s="344"/>
    </row>
    <row r="14" spans="1:16" s="323" customFormat="1">
      <c r="A14" s="1479" t="s">
        <v>665</v>
      </c>
      <c r="B14" s="1486">
        <v>135</v>
      </c>
      <c r="C14" s="375">
        <v>124</v>
      </c>
      <c r="D14" s="375">
        <v>129</v>
      </c>
      <c r="E14" s="375">
        <v>123</v>
      </c>
      <c r="F14" s="1487">
        <v>114</v>
      </c>
      <c r="H14" s="344"/>
      <c r="I14" s="344"/>
      <c r="J14" s="344"/>
      <c r="K14" s="344"/>
      <c r="L14" s="344"/>
      <c r="M14" s="344"/>
      <c r="N14" s="344"/>
      <c r="O14" s="344"/>
      <c r="P14" s="344"/>
    </row>
    <row r="15" spans="1:16" s="323" customFormat="1" ht="14.25" thickBot="1">
      <c r="A15" s="1479" t="s">
        <v>666</v>
      </c>
      <c r="B15" s="1488">
        <v>282</v>
      </c>
      <c r="C15" s="376">
        <v>283</v>
      </c>
      <c r="D15" s="376">
        <v>314</v>
      </c>
      <c r="E15" s="376">
        <v>323</v>
      </c>
      <c r="F15" s="1489">
        <v>324</v>
      </c>
      <c r="H15" s="344"/>
      <c r="I15" s="344"/>
      <c r="J15" s="344"/>
      <c r="K15" s="344"/>
      <c r="L15" s="344"/>
      <c r="M15" s="344"/>
      <c r="N15" s="344"/>
      <c r="O15" s="344"/>
      <c r="P15" s="344"/>
    </row>
    <row r="16" spans="1:16" s="323" customFormat="1" ht="14.25" thickBot="1">
      <c r="A16" s="1480" t="s">
        <v>385</v>
      </c>
      <c r="B16" s="1490">
        <v>11106</v>
      </c>
      <c r="C16" s="1475">
        <v>10810</v>
      </c>
      <c r="D16" s="1475">
        <v>10351</v>
      </c>
      <c r="E16" s="1475">
        <v>10047</v>
      </c>
      <c r="F16" s="1476">
        <v>9740</v>
      </c>
      <c r="H16" s="344"/>
      <c r="I16" s="344"/>
      <c r="J16" s="344"/>
      <c r="K16" s="344"/>
      <c r="L16" s="344"/>
      <c r="M16" s="344"/>
      <c r="N16" s="344"/>
      <c r="O16" s="344"/>
      <c r="P16" s="344"/>
    </row>
    <row r="17" spans="1:16">
      <c r="A17" s="377" t="s">
        <v>277</v>
      </c>
      <c r="B17" s="1471"/>
      <c r="C17" s="1471"/>
      <c r="D17" s="1471"/>
      <c r="E17" s="343" t="s">
        <v>278</v>
      </c>
      <c r="F17" s="1472" t="s">
        <v>667</v>
      </c>
      <c r="M17" s="344"/>
      <c r="N17" s="344"/>
      <c r="O17" s="344"/>
      <c r="P17" s="344"/>
    </row>
    <row r="18" spans="1:16">
      <c r="A18" s="321" t="s">
        <v>332</v>
      </c>
    </row>
    <row r="19" spans="1:16">
      <c r="A19" s="324" t="s">
        <v>1491</v>
      </c>
    </row>
    <row r="20" spans="1:16">
      <c r="A20" s="321" t="s">
        <v>1492</v>
      </c>
    </row>
    <row r="21" spans="1:16">
      <c r="A21" s="377"/>
      <c r="B21" s="344"/>
      <c r="C21" s="344"/>
      <c r="D21" s="344"/>
      <c r="E21" s="344"/>
      <c r="F21" s="344"/>
    </row>
    <row r="22" spans="1:16">
      <c r="B22" s="344"/>
      <c r="C22" s="344"/>
      <c r="D22" s="344"/>
      <c r="E22" s="344"/>
      <c r="F22" s="344"/>
    </row>
    <row r="23" spans="1:16">
      <c r="B23" s="378"/>
      <c r="C23" s="378"/>
      <c r="D23" s="378"/>
      <c r="E23" s="378"/>
      <c r="F23" s="378"/>
    </row>
    <row r="24" spans="1:16">
      <c r="B24" s="379"/>
      <c r="C24" s="379"/>
      <c r="D24" s="379"/>
      <c r="E24" s="379"/>
      <c r="F24" s="379"/>
    </row>
    <row r="25" spans="1:16">
      <c r="A25" s="377"/>
      <c r="B25" s="379"/>
      <c r="C25" s="379"/>
      <c r="D25" s="379"/>
      <c r="E25" s="379"/>
      <c r="F25" s="379"/>
    </row>
    <row r="26" spans="1:16">
      <c r="A26" s="377"/>
      <c r="B26" s="379"/>
      <c r="C26" s="379"/>
      <c r="D26" s="379"/>
      <c r="E26" s="379"/>
      <c r="F26" s="379"/>
    </row>
    <row r="27" spans="1:16">
      <c r="B27" s="379"/>
      <c r="C27" s="379"/>
      <c r="D27" s="379"/>
      <c r="E27" s="379"/>
      <c r="F27" s="379"/>
    </row>
    <row r="28" spans="1:16">
      <c r="B28" s="379"/>
      <c r="C28" s="379"/>
      <c r="D28" s="379"/>
      <c r="E28" s="379"/>
      <c r="F28" s="379"/>
    </row>
    <row r="29" spans="1:16">
      <c r="B29" s="380"/>
      <c r="C29" s="380"/>
      <c r="D29" s="380"/>
      <c r="E29" s="380"/>
      <c r="F29" s="380"/>
    </row>
    <row r="30" spans="1:16">
      <c r="B30" s="379"/>
      <c r="C30" s="379"/>
      <c r="D30" s="379"/>
      <c r="E30" s="379"/>
      <c r="F30" s="379"/>
    </row>
    <row r="31" spans="1:16">
      <c r="B31" s="381"/>
      <c r="C31" s="381"/>
      <c r="D31" s="381"/>
      <c r="E31" s="381"/>
      <c r="F31" s="381"/>
    </row>
    <row r="32" spans="1:16">
      <c r="B32" s="381"/>
      <c r="C32" s="381"/>
      <c r="D32" s="381"/>
      <c r="E32" s="381"/>
      <c r="F32" s="381"/>
    </row>
    <row r="33" spans="2:6">
      <c r="B33" s="381"/>
      <c r="C33" s="381"/>
      <c r="D33" s="381"/>
      <c r="E33" s="381"/>
      <c r="F33" s="381"/>
    </row>
    <row r="34" spans="2:6">
      <c r="B34" s="382"/>
      <c r="C34" s="382"/>
      <c r="D34" s="382"/>
      <c r="E34" s="382"/>
      <c r="F34" s="382"/>
    </row>
    <row r="37" spans="2:6">
      <c r="B37" s="383"/>
      <c r="C37" s="383"/>
      <c r="D37" s="383"/>
      <c r="E37" s="383"/>
      <c r="F37" s="383"/>
    </row>
    <row r="38" spans="2:6">
      <c r="B38" s="383"/>
      <c r="C38" s="383"/>
      <c r="D38" s="383"/>
      <c r="E38" s="383"/>
      <c r="F38" s="383"/>
    </row>
    <row r="39" spans="2:6">
      <c r="B39" s="383"/>
      <c r="C39" s="383"/>
      <c r="D39" s="383"/>
      <c r="E39" s="383"/>
      <c r="F39" s="383"/>
    </row>
    <row r="40" spans="2:6">
      <c r="B40" s="383"/>
      <c r="C40" s="383"/>
      <c r="D40" s="383"/>
      <c r="E40" s="383"/>
      <c r="F40" s="383"/>
    </row>
    <row r="41" spans="2:6">
      <c r="B41" s="383"/>
      <c r="C41" s="383"/>
      <c r="D41" s="383"/>
      <c r="E41" s="383"/>
      <c r="F41" s="383"/>
    </row>
    <row r="42" spans="2:6">
      <c r="B42" s="383"/>
      <c r="C42" s="383"/>
      <c r="D42" s="383"/>
      <c r="E42" s="383"/>
      <c r="F42" s="383"/>
    </row>
    <row r="43" spans="2:6">
      <c r="B43" s="383"/>
      <c r="C43" s="383"/>
      <c r="D43" s="383"/>
      <c r="E43" s="383"/>
      <c r="F43" s="383"/>
    </row>
    <row r="44" spans="2:6">
      <c r="B44" s="383"/>
      <c r="C44" s="383"/>
      <c r="D44" s="383"/>
      <c r="E44" s="383"/>
      <c r="F44" s="383"/>
    </row>
    <row r="45" spans="2:6">
      <c r="B45" s="383"/>
      <c r="C45" s="383"/>
      <c r="D45" s="383"/>
      <c r="E45" s="383"/>
      <c r="F45" s="383"/>
    </row>
    <row r="46" spans="2:6">
      <c r="B46" s="383"/>
      <c r="C46" s="383"/>
      <c r="D46" s="383"/>
      <c r="E46" s="383"/>
      <c r="F46" s="383"/>
    </row>
    <row r="47" spans="2:6">
      <c r="B47" s="383"/>
      <c r="C47" s="383"/>
      <c r="D47" s="383"/>
      <c r="E47" s="383"/>
      <c r="F47" s="383"/>
    </row>
  </sheetData>
  <mergeCells count="1">
    <mergeCell ref="A3:F3"/>
  </mergeCells>
  <hyperlinks>
    <hyperlink ref="F2" location="පටුන!A1" display="පටුන වෙත"/>
  </hyperlinks>
  <pageMargins left="0.85" right="0.38" top="0.98402777777777783" bottom="0.98402777777777783" header="0.51180555555555562" footer="0.51180555555555562"/>
  <pageSetup paperSize="9" firstPageNumber="0" orientation="landscape" r:id="rId1"/>
  <headerFooter alignWithMargins="0">
    <oddHeader>&amp;L&amp;"Calibri"&amp;10&amp;K000000 [Limited Sharing]&amp;1#_x000D_</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45"/>
  <sheetViews>
    <sheetView showGridLines="0" zoomScaleNormal="100" workbookViewId="0"/>
  </sheetViews>
  <sheetFormatPr defaultRowHeight="13.5"/>
  <cols>
    <col min="1" max="1" width="33.875" style="384" customWidth="1"/>
    <col min="2" max="2" width="12.625" style="385" customWidth="1"/>
    <col min="3" max="17" width="9.875" style="384" customWidth="1"/>
    <col min="18" max="16384" width="9" style="384"/>
  </cols>
  <sheetData>
    <row r="1" spans="1:17" ht="18.75" customHeight="1">
      <c r="A1" s="872" t="s">
        <v>114</v>
      </c>
      <c r="B1" s="873"/>
      <c r="C1" s="874"/>
      <c r="D1" s="874"/>
      <c r="E1" s="875"/>
      <c r="F1" s="875"/>
      <c r="G1" s="875"/>
      <c r="H1" s="875"/>
      <c r="I1" s="874"/>
      <c r="J1" s="874"/>
      <c r="K1" s="875"/>
      <c r="L1" s="874"/>
      <c r="M1" s="874"/>
      <c r="N1" s="875"/>
      <c r="O1" s="874"/>
      <c r="P1" s="874"/>
      <c r="Q1" s="875" t="s">
        <v>669</v>
      </c>
    </row>
    <row r="2" spans="1:17" ht="18.75" customHeight="1">
      <c r="A2" s="872"/>
      <c r="B2" s="873"/>
      <c r="C2" s="874"/>
      <c r="D2" s="874"/>
      <c r="E2" s="875"/>
      <c r="F2" s="875"/>
      <c r="G2" s="875"/>
      <c r="H2" s="875"/>
      <c r="I2" s="874"/>
      <c r="J2" s="874"/>
      <c r="K2" s="875"/>
      <c r="L2" s="874"/>
      <c r="M2" s="874"/>
      <c r="N2" s="875"/>
      <c r="O2" s="874"/>
      <c r="P2" s="874"/>
      <c r="Q2" s="1981" t="s">
        <v>1482</v>
      </c>
    </row>
    <row r="3" spans="1:17" ht="15.75">
      <c r="A3" s="2087" t="s">
        <v>670</v>
      </c>
      <c r="B3" s="2087"/>
      <c r="C3" s="2087"/>
      <c r="D3" s="2087"/>
      <c r="E3" s="2087"/>
      <c r="F3" s="2087"/>
      <c r="G3" s="2087"/>
      <c r="H3" s="2087"/>
      <c r="I3" s="2087"/>
      <c r="J3" s="2087"/>
      <c r="K3" s="2087"/>
      <c r="L3" s="2087"/>
      <c r="M3" s="2087"/>
      <c r="N3" s="2087"/>
      <c r="O3" s="2087"/>
      <c r="P3" s="2087"/>
      <c r="Q3" s="2087"/>
    </row>
    <row r="4" spans="1:17" ht="14.25" thickBot="1"/>
    <row r="5" spans="1:17">
      <c r="A5" s="2088" t="s">
        <v>671</v>
      </c>
      <c r="B5" s="2090" t="s">
        <v>509</v>
      </c>
      <c r="C5" s="2092">
        <v>2019</v>
      </c>
      <c r="D5" s="2092"/>
      <c r="E5" s="2093"/>
      <c r="F5" s="2094">
        <v>2020</v>
      </c>
      <c r="G5" s="2092"/>
      <c r="H5" s="2093"/>
      <c r="I5" s="2094">
        <v>2021</v>
      </c>
      <c r="J5" s="2092"/>
      <c r="K5" s="2093"/>
      <c r="L5" s="2094" t="s">
        <v>228</v>
      </c>
      <c r="M5" s="2092"/>
      <c r="N5" s="2093"/>
      <c r="O5" s="2094" t="s">
        <v>229</v>
      </c>
      <c r="P5" s="2092"/>
      <c r="Q5" s="2095"/>
    </row>
    <row r="6" spans="1:17" s="385" customFormat="1" ht="14.25" thickBot="1">
      <c r="A6" s="2089"/>
      <c r="B6" s="2091"/>
      <c r="C6" s="1492" t="s">
        <v>672</v>
      </c>
      <c r="D6" s="1492" t="s">
        <v>673</v>
      </c>
      <c r="E6" s="1493" t="s">
        <v>674</v>
      </c>
      <c r="F6" s="1491" t="s">
        <v>672</v>
      </c>
      <c r="G6" s="1492" t="s">
        <v>673</v>
      </c>
      <c r="H6" s="1493" t="s">
        <v>674</v>
      </c>
      <c r="I6" s="1491" t="s">
        <v>672</v>
      </c>
      <c r="J6" s="1492" t="s">
        <v>673</v>
      </c>
      <c r="K6" s="1493" t="s">
        <v>674</v>
      </c>
      <c r="L6" s="1491" t="s">
        <v>672</v>
      </c>
      <c r="M6" s="1492" t="s">
        <v>673</v>
      </c>
      <c r="N6" s="1493" t="s">
        <v>674</v>
      </c>
      <c r="O6" s="1491" t="s">
        <v>672</v>
      </c>
      <c r="P6" s="1492" t="s">
        <v>673</v>
      </c>
      <c r="Q6" s="1494" t="s">
        <v>674</v>
      </c>
    </row>
    <row r="7" spans="1:17" ht="17.25" customHeight="1">
      <c r="A7" s="1500" t="s">
        <v>1493</v>
      </c>
      <c r="B7" s="1501"/>
      <c r="C7" s="1502"/>
      <c r="D7" s="1503"/>
      <c r="E7" s="1504"/>
      <c r="F7" s="1503"/>
      <c r="G7" s="1503"/>
      <c r="H7" s="1504"/>
      <c r="I7" s="1503"/>
      <c r="J7" s="1503"/>
      <c r="K7" s="1504"/>
      <c r="L7" s="1503"/>
      <c r="M7" s="1503"/>
      <c r="N7" s="1504"/>
      <c r="O7" s="1503"/>
      <c r="P7" s="1503"/>
      <c r="Q7" s="1505"/>
    </row>
    <row r="8" spans="1:17">
      <c r="A8" s="1506" t="s">
        <v>675</v>
      </c>
      <c r="B8" s="1497" t="s">
        <v>522</v>
      </c>
      <c r="C8" s="1495">
        <v>70000</v>
      </c>
      <c r="D8" s="386">
        <v>57290</v>
      </c>
      <c r="E8" s="386">
        <v>62274.514000000003</v>
      </c>
      <c r="F8" s="386">
        <v>70000</v>
      </c>
      <c r="G8" s="386">
        <v>60076</v>
      </c>
      <c r="H8" s="386">
        <v>56988</v>
      </c>
      <c r="I8" s="386">
        <v>100000</v>
      </c>
      <c r="J8" s="386">
        <v>63254</v>
      </c>
      <c r="K8" s="386">
        <v>78725.899999999994</v>
      </c>
      <c r="L8" s="386">
        <v>100000</v>
      </c>
      <c r="M8" s="386">
        <v>111528.3</v>
      </c>
      <c r="N8" s="386">
        <v>60974.517999999996</v>
      </c>
      <c r="O8" s="386">
        <v>100000</v>
      </c>
      <c r="P8" s="386">
        <v>94612.6</v>
      </c>
      <c r="Q8" s="1507">
        <v>77516.099000000002</v>
      </c>
    </row>
    <row r="9" spans="1:17">
      <c r="A9" s="1508"/>
      <c r="B9" s="1497"/>
      <c r="C9" s="1495"/>
      <c r="D9" s="386"/>
      <c r="E9" s="387"/>
      <c r="F9" s="386"/>
      <c r="G9" s="386"/>
      <c r="H9" s="387"/>
      <c r="I9" s="386"/>
      <c r="J9" s="386"/>
      <c r="K9" s="387"/>
      <c r="L9" s="386"/>
      <c r="M9" s="386"/>
      <c r="N9" s="387"/>
      <c r="O9" s="386"/>
      <c r="P9" s="386"/>
      <c r="Q9" s="1509"/>
    </row>
    <row r="10" spans="1:17">
      <c r="A10" s="1508" t="s">
        <v>1494</v>
      </c>
      <c r="B10" s="1497"/>
      <c r="C10" s="1495"/>
      <c r="D10" s="386"/>
      <c r="E10" s="387"/>
      <c r="F10" s="386"/>
      <c r="G10" s="386"/>
      <c r="H10" s="387"/>
      <c r="I10" s="386"/>
      <c r="J10" s="386"/>
      <c r="K10" s="387"/>
      <c r="L10" s="386"/>
      <c r="M10" s="386"/>
      <c r="N10" s="387"/>
      <c r="O10" s="386"/>
      <c r="P10" s="386"/>
      <c r="Q10" s="1509"/>
    </row>
    <row r="11" spans="1:17">
      <c r="A11" s="1510" t="s">
        <v>676</v>
      </c>
      <c r="B11" s="1497" t="s">
        <v>677</v>
      </c>
      <c r="C11" s="1495">
        <v>3.895</v>
      </c>
      <c r="D11" s="386">
        <v>4.774</v>
      </c>
      <c r="E11" s="388">
        <v>295</v>
      </c>
      <c r="F11" s="386">
        <v>7.1050000000000004</v>
      </c>
      <c r="G11" s="386">
        <v>3.387</v>
      </c>
      <c r="H11" s="388">
        <v>221.92099999999999</v>
      </c>
      <c r="I11" s="386">
        <v>7.9720000000000004</v>
      </c>
      <c r="J11" s="386">
        <v>3.9239999999999999</v>
      </c>
      <c r="K11" s="388">
        <v>308.767</v>
      </c>
      <c r="L11" s="386">
        <v>8.7279999999999998</v>
      </c>
      <c r="M11" s="386">
        <v>3.4319999999999999</v>
      </c>
      <c r="N11" s="388">
        <v>372.84070200000002</v>
      </c>
      <c r="O11" s="386">
        <v>3.62</v>
      </c>
      <c r="P11" s="386">
        <v>4.5279999999999996</v>
      </c>
      <c r="Q11" s="1507">
        <v>294</v>
      </c>
    </row>
    <row r="12" spans="1:17">
      <c r="A12" s="1510" t="s">
        <v>678</v>
      </c>
      <c r="B12" s="1497" t="s">
        <v>309</v>
      </c>
      <c r="C12" s="1495">
        <v>108.64700000000001</v>
      </c>
      <c r="D12" s="386">
        <v>123.206</v>
      </c>
      <c r="E12" s="388">
        <v>3445</v>
      </c>
      <c r="F12" s="386">
        <v>101.39700000000001</v>
      </c>
      <c r="G12" s="386">
        <v>106.60899999999999</v>
      </c>
      <c r="H12" s="388">
        <v>3299.39</v>
      </c>
      <c r="I12" s="386">
        <v>103.81399999999999</v>
      </c>
      <c r="J12" s="386">
        <v>127.69799999999999</v>
      </c>
      <c r="K12" s="388">
        <v>4928.777</v>
      </c>
      <c r="L12" s="386">
        <v>107.6185</v>
      </c>
      <c r="M12" s="386">
        <v>103.121</v>
      </c>
      <c r="N12" s="388">
        <v>3623.6456210000001</v>
      </c>
      <c r="O12" s="386">
        <v>90.707999999999998</v>
      </c>
      <c r="P12" s="386">
        <v>93.102999999999994</v>
      </c>
      <c r="Q12" s="1507">
        <v>3081</v>
      </c>
    </row>
    <row r="13" spans="1:17">
      <c r="A13" s="1510" t="s">
        <v>679</v>
      </c>
      <c r="B13" s="1497" t="s">
        <v>680</v>
      </c>
      <c r="C13" s="1495">
        <v>49</v>
      </c>
      <c r="D13" s="386">
        <v>36.701000000000001</v>
      </c>
      <c r="E13" s="388">
        <v>530</v>
      </c>
      <c r="F13" s="386">
        <v>50</v>
      </c>
      <c r="G13" s="386">
        <v>38.380000000000003</v>
      </c>
      <c r="H13" s="388">
        <v>371.18099999999998</v>
      </c>
      <c r="I13" s="386">
        <v>40</v>
      </c>
      <c r="J13" s="386">
        <v>29.048999999999999</v>
      </c>
      <c r="K13" s="388">
        <v>287.12599999999998</v>
      </c>
      <c r="L13" s="386">
        <v>29.23</v>
      </c>
      <c r="M13" s="386">
        <v>34.113</v>
      </c>
      <c r="N13" s="388">
        <v>603.04934200000002</v>
      </c>
      <c r="O13" s="386">
        <v>30</v>
      </c>
      <c r="P13" s="386">
        <v>22.876000000000001</v>
      </c>
      <c r="Q13" s="1507">
        <v>715.3</v>
      </c>
    </row>
    <row r="14" spans="1:17">
      <c r="A14" s="1508"/>
      <c r="B14" s="1497"/>
      <c r="C14" s="1495"/>
      <c r="D14" s="386"/>
      <c r="E14" s="388"/>
      <c r="F14" s="386"/>
      <c r="G14" s="386"/>
      <c r="H14" s="388"/>
      <c r="I14" s="386"/>
      <c r="J14" s="386"/>
      <c r="K14" s="388"/>
      <c r="L14" s="386"/>
      <c r="M14" s="386"/>
      <c r="N14" s="388"/>
      <c r="O14" s="386"/>
      <c r="P14" s="386"/>
      <c r="Q14" s="1507"/>
    </row>
    <row r="15" spans="1:17">
      <c r="A15" s="1508" t="s">
        <v>1495</v>
      </c>
      <c r="B15" s="1497"/>
      <c r="C15" s="1495"/>
      <c r="D15" s="386"/>
      <c r="E15" s="387"/>
      <c r="F15" s="386"/>
      <c r="G15" s="386"/>
      <c r="H15" s="387"/>
      <c r="I15" s="386"/>
      <c r="J15" s="386"/>
      <c r="K15" s="387"/>
      <c r="L15" s="386"/>
      <c r="M15" s="386"/>
      <c r="N15" s="387"/>
      <c r="O15" s="386"/>
      <c r="P15" s="386"/>
      <c r="Q15" s="1509"/>
    </row>
    <row r="16" spans="1:17">
      <c r="A16" s="1506" t="s">
        <v>681</v>
      </c>
      <c r="B16" s="1497" t="s">
        <v>522</v>
      </c>
      <c r="C16" s="1496">
        <v>0</v>
      </c>
      <c r="D16" s="389">
        <v>0</v>
      </c>
      <c r="E16" s="389">
        <v>0</v>
      </c>
      <c r="F16" s="386">
        <v>750</v>
      </c>
      <c r="G16" s="386">
        <v>81.12</v>
      </c>
      <c r="H16" s="390">
        <v>8.1999999999999993</v>
      </c>
      <c r="I16" s="386">
        <v>6000</v>
      </c>
      <c r="J16" s="386">
        <v>1154</v>
      </c>
      <c r="K16" s="388">
        <v>125</v>
      </c>
      <c r="L16" s="386">
        <v>6000</v>
      </c>
      <c r="M16" s="386">
        <v>1877.5</v>
      </c>
      <c r="N16" s="388">
        <v>465.6</v>
      </c>
      <c r="O16" s="386">
        <v>6000</v>
      </c>
      <c r="P16" s="386">
        <v>1765.5</v>
      </c>
      <c r="Q16" s="1507">
        <v>428.52</v>
      </c>
    </row>
    <row r="17" spans="1:17">
      <c r="A17" s="1510"/>
      <c r="B17" s="1497"/>
      <c r="C17" s="1495"/>
      <c r="D17" s="391"/>
      <c r="E17" s="388"/>
      <c r="F17" s="386"/>
      <c r="G17" s="391"/>
      <c r="H17" s="388"/>
      <c r="I17" s="386"/>
      <c r="J17" s="391"/>
      <c r="K17" s="388"/>
      <c r="L17" s="386"/>
      <c r="M17" s="391"/>
      <c r="N17" s="388"/>
      <c r="O17" s="386"/>
      <c r="P17" s="391"/>
      <c r="Q17" s="1507"/>
    </row>
    <row r="18" spans="1:17">
      <c r="A18" s="1508" t="s">
        <v>1496</v>
      </c>
      <c r="B18" s="1497"/>
      <c r="C18" s="1495"/>
      <c r="D18" s="386"/>
      <c r="E18" s="392"/>
      <c r="F18" s="386"/>
      <c r="G18" s="386"/>
      <c r="H18" s="392"/>
      <c r="I18" s="386"/>
      <c r="J18" s="386"/>
      <c r="K18" s="392"/>
      <c r="L18" s="386"/>
      <c r="M18" s="386"/>
      <c r="N18" s="392"/>
      <c r="O18" s="386"/>
      <c r="P18" s="386"/>
      <c r="Q18" s="1511"/>
    </row>
    <row r="19" spans="1:17">
      <c r="A19" s="1506" t="s">
        <v>682</v>
      </c>
      <c r="B19" s="1497" t="s">
        <v>683</v>
      </c>
      <c r="C19" s="1495">
        <v>10</v>
      </c>
      <c r="D19" s="386">
        <v>5.7</v>
      </c>
      <c r="E19" s="393">
        <v>166</v>
      </c>
      <c r="F19" s="386">
        <v>11</v>
      </c>
      <c r="G19" s="386">
        <v>5.4</v>
      </c>
      <c r="H19" s="393">
        <v>122</v>
      </c>
      <c r="I19" s="386">
        <v>10</v>
      </c>
      <c r="J19" s="386">
        <v>4.59</v>
      </c>
      <c r="K19" s="393">
        <v>138</v>
      </c>
      <c r="L19" s="386">
        <v>12</v>
      </c>
      <c r="M19" s="386">
        <v>2</v>
      </c>
      <c r="N19" s="393">
        <v>219</v>
      </c>
      <c r="O19" s="386">
        <v>12</v>
      </c>
      <c r="P19" s="386">
        <v>5.5</v>
      </c>
      <c r="Q19" s="1512">
        <v>355</v>
      </c>
    </row>
    <row r="20" spans="1:17">
      <c r="A20" s="1506" t="s">
        <v>684</v>
      </c>
      <c r="B20" s="1497" t="s">
        <v>309</v>
      </c>
      <c r="C20" s="1495">
        <v>13</v>
      </c>
      <c r="D20" s="386">
        <v>9.5</v>
      </c>
      <c r="E20" s="393">
        <v>979</v>
      </c>
      <c r="F20" s="386">
        <v>20</v>
      </c>
      <c r="G20" s="386">
        <v>13.89</v>
      </c>
      <c r="H20" s="393">
        <v>1096</v>
      </c>
      <c r="I20" s="386">
        <v>20</v>
      </c>
      <c r="J20" s="386">
        <v>14.6</v>
      </c>
      <c r="K20" s="393">
        <v>1030</v>
      </c>
      <c r="L20" s="386">
        <v>22</v>
      </c>
      <c r="M20" s="386">
        <v>14.7</v>
      </c>
      <c r="N20" s="394">
        <v>0</v>
      </c>
      <c r="O20" s="386">
        <v>24</v>
      </c>
      <c r="P20" s="386">
        <v>23.6</v>
      </c>
      <c r="Q20" s="1507">
        <v>7470</v>
      </c>
    </row>
    <row r="21" spans="1:17">
      <c r="A21" s="1506" t="s">
        <v>685</v>
      </c>
      <c r="B21" s="1497" t="s">
        <v>309</v>
      </c>
      <c r="C21" s="1495">
        <v>525</v>
      </c>
      <c r="D21" s="386">
        <v>503</v>
      </c>
      <c r="E21" s="2084">
        <v>427</v>
      </c>
      <c r="F21" s="386">
        <v>756</v>
      </c>
      <c r="G21" s="386">
        <v>537</v>
      </c>
      <c r="H21" s="2084">
        <v>332</v>
      </c>
      <c r="I21" s="386">
        <v>756</v>
      </c>
      <c r="J21" s="386">
        <v>495</v>
      </c>
      <c r="K21" s="2084">
        <v>270</v>
      </c>
      <c r="L21" s="386">
        <v>760</v>
      </c>
      <c r="M21" s="386">
        <v>585</v>
      </c>
      <c r="N21" s="2085">
        <v>490</v>
      </c>
      <c r="O21" s="386">
        <v>850</v>
      </c>
      <c r="P21" s="386">
        <v>420</v>
      </c>
      <c r="Q21" s="2086">
        <v>493</v>
      </c>
    </row>
    <row r="22" spans="1:17">
      <c r="A22" s="1506" t="s">
        <v>686</v>
      </c>
      <c r="B22" s="1497" t="s">
        <v>687</v>
      </c>
      <c r="C22" s="1495">
        <v>1200</v>
      </c>
      <c r="D22" s="386">
        <v>448</v>
      </c>
      <c r="E22" s="2084"/>
      <c r="F22" s="386">
        <v>1200</v>
      </c>
      <c r="G22" s="386">
        <v>306</v>
      </c>
      <c r="H22" s="2084"/>
      <c r="I22" s="386">
        <v>1200</v>
      </c>
      <c r="J22" s="386">
        <v>306</v>
      </c>
      <c r="K22" s="2084"/>
      <c r="L22" s="386">
        <v>1200</v>
      </c>
      <c r="M22" s="386">
        <v>280</v>
      </c>
      <c r="N22" s="2085"/>
      <c r="O22" s="386">
        <v>1300</v>
      </c>
      <c r="P22" s="386">
        <v>260</v>
      </c>
      <c r="Q22" s="2086"/>
    </row>
    <row r="23" spans="1:17">
      <c r="A23" s="1508"/>
      <c r="B23" s="1497"/>
      <c r="C23" s="1495"/>
      <c r="D23" s="386"/>
      <c r="E23" s="392"/>
      <c r="F23" s="386"/>
      <c r="G23" s="386"/>
      <c r="H23" s="392"/>
      <c r="I23" s="386"/>
      <c r="J23" s="386"/>
      <c r="K23" s="392"/>
      <c r="L23" s="386"/>
      <c r="M23" s="386"/>
      <c r="N23" s="392"/>
      <c r="O23" s="386"/>
      <c r="P23" s="386"/>
      <c r="Q23" s="1511"/>
    </row>
    <row r="24" spans="1:17">
      <c r="A24" s="1508" t="s">
        <v>661</v>
      </c>
      <c r="B24" s="1497"/>
      <c r="C24" s="1495"/>
      <c r="D24" s="386"/>
      <c r="E24" s="387"/>
      <c r="F24" s="386"/>
      <c r="G24" s="386"/>
      <c r="H24" s="387"/>
      <c r="I24" s="386"/>
      <c r="J24" s="386"/>
      <c r="K24" s="387"/>
      <c r="L24" s="386"/>
      <c r="M24" s="386"/>
      <c r="N24" s="387"/>
      <c r="O24" s="386"/>
      <c r="P24" s="386"/>
      <c r="Q24" s="1509"/>
    </row>
    <row r="25" spans="1:17">
      <c r="A25" s="1506" t="s">
        <v>688</v>
      </c>
      <c r="B25" s="1497" t="s">
        <v>522</v>
      </c>
      <c r="C25" s="396">
        <v>639.54999999999995</v>
      </c>
      <c r="D25" s="386">
        <v>507.26</v>
      </c>
      <c r="E25" s="388">
        <v>405.3</v>
      </c>
      <c r="F25" s="395">
        <v>692.13496970304698</v>
      </c>
      <c r="G25" s="386">
        <v>424.51089474000003</v>
      </c>
      <c r="H25" s="388">
        <v>326.22139800000002</v>
      </c>
      <c r="I25" s="395">
        <v>754.77</v>
      </c>
      <c r="J25" s="386">
        <v>544.75</v>
      </c>
      <c r="K25" s="388">
        <v>343.94</v>
      </c>
      <c r="L25" s="395">
        <v>844.72</v>
      </c>
      <c r="M25" s="386">
        <v>402.19</v>
      </c>
      <c r="N25" s="388">
        <v>315.77</v>
      </c>
      <c r="O25" s="395">
        <v>646.04</v>
      </c>
      <c r="P25" s="386">
        <v>714.87</v>
      </c>
      <c r="Q25" s="1507">
        <v>333.22</v>
      </c>
    </row>
    <row r="26" spans="1:17">
      <c r="A26" s="1506" t="s">
        <v>689</v>
      </c>
      <c r="B26" s="1497" t="s">
        <v>522</v>
      </c>
      <c r="C26" s="396">
        <v>145.74</v>
      </c>
      <c r="D26" s="386">
        <v>102.32</v>
      </c>
      <c r="E26" s="388">
        <v>61.34</v>
      </c>
      <c r="F26" s="395">
        <v>123.0745</v>
      </c>
      <c r="G26" s="386">
        <v>85.888998666666666</v>
      </c>
      <c r="H26" s="388">
        <v>63.372971666666665</v>
      </c>
      <c r="I26" s="395">
        <v>106.7</v>
      </c>
      <c r="J26" s="386">
        <v>170.25</v>
      </c>
      <c r="K26" s="388">
        <v>62.74</v>
      </c>
      <c r="L26" s="395">
        <v>128.02000000000001</v>
      </c>
      <c r="M26" s="386">
        <v>64.23</v>
      </c>
      <c r="N26" s="388">
        <v>48.27</v>
      </c>
      <c r="O26" s="395">
        <v>117.9</v>
      </c>
      <c r="P26" s="386">
        <v>259.43</v>
      </c>
      <c r="Q26" s="1507">
        <v>190.22</v>
      </c>
    </row>
    <row r="27" spans="1:17">
      <c r="A27" s="1508"/>
      <c r="B27" s="1498"/>
      <c r="C27" s="1495"/>
      <c r="D27" s="386"/>
      <c r="E27" s="387"/>
      <c r="F27" s="386"/>
      <c r="G27" s="386"/>
      <c r="H27" s="387"/>
      <c r="I27" s="386"/>
      <c r="J27" s="386"/>
      <c r="K27" s="387"/>
      <c r="L27" s="386"/>
      <c r="M27" s="386"/>
      <c r="N27" s="387"/>
      <c r="O27" s="386"/>
      <c r="P27" s="386"/>
      <c r="Q27" s="1509"/>
    </row>
    <row r="28" spans="1:17">
      <c r="A28" s="1508" t="s">
        <v>662</v>
      </c>
      <c r="B28" s="1497"/>
      <c r="C28" s="1495"/>
      <c r="D28" s="386"/>
      <c r="E28" s="387"/>
      <c r="F28" s="386"/>
      <c r="G28" s="386"/>
      <c r="H28" s="387"/>
      <c r="I28" s="386"/>
      <c r="J28" s="386"/>
      <c r="K28" s="387"/>
      <c r="L28" s="386"/>
      <c r="M28" s="386"/>
      <c r="N28" s="387"/>
      <c r="O28" s="386"/>
      <c r="P28" s="386"/>
      <c r="Q28" s="1509"/>
    </row>
    <row r="29" spans="1:17">
      <c r="A29" s="1506" t="s">
        <v>690</v>
      </c>
      <c r="B29" s="1497" t="s">
        <v>522</v>
      </c>
      <c r="C29" s="396">
        <v>180500</v>
      </c>
      <c r="D29" s="386">
        <v>185915</v>
      </c>
      <c r="E29" s="388">
        <v>1148482</v>
      </c>
      <c r="F29" s="396">
        <v>187790</v>
      </c>
      <c r="G29" s="386">
        <v>164416</v>
      </c>
      <c r="H29" s="388">
        <v>1025126</v>
      </c>
      <c r="I29" s="396">
        <v>168889</v>
      </c>
      <c r="J29" s="386">
        <v>124092</v>
      </c>
      <c r="K29" s="388">
        <v>1102737</v>
      </c>
      <c r="L29" s="396">
        <v>187790</v>
      </c>
      <c r="M29" s="386">
        <v>38666</v>
      </c>
      <c r="N29" s="388">
        <v>964996</v>
      </c>
      <c r="O29" s="396">
        <v>187790</v>
      </c>
      <c r="P29" s="386">
        <v>171186</v>
      </c>
      <c r="Q29" s="1507">
        <v>983094</v>
      </c>
    </row>
    <row r="30" spans="1:17">
      <c r="A30" s="1506" t="s">
        <v>691</v>
      </c>
      <c r="B30" s="1497" t="s">
        <v>309</v>
      </c>
      <c r="C30" s="396">
        <v>62610</v>
      </c>
      <c r="D30" s="386">
        <v>38345</v>
      </c>
      <c r="E30" s="388">
        <v>202841</v>
      </c>
      <c r="F30" s="396">
        <v>69300</v>
      </c>
      <c r="G30" s="386">
        <v>109165</v>
      </c>
      <c r="H30" s="388">
        <v>175568</v>
      </c>
      <c r="I30" s="396">
        <v>60102</v>
      </c>
      <c r="J30" s="386">
        <v>98284</v>
      </c>
      <c r="K30" s="388">
        <v>185330</v>
      </c>
      <c r="L30" s="396">
        <v>66780</v>
      </c>
      <c r="M30" s="386">
        <v>25289</v>
      </c>
      <c r="N30" s="388">
        <v>98377</v>
      </c>
      <c r="O30" s="396">
        <v>68040</v>
      </c>
      <c r="P30" s="386">
        <v>49484</v>
      </c>
      <c r="Q30" s="1507">
        <v>79440</v>
      </c>
    </row>
    <row r="31" spans="1:17">
      <c r="A31" s="1506" t="s">
        <v>692</v>
      </c>
      <c r="B31" s="1497" t="s">
        <v>309</v>
      </c>
      <c r="C31" s="396">
        <v>130600</v>
      </c>
      <c r="D31" s="386">
        <v>162019</v>
      </c>
      <c r="E31" s="388">
        <v>161960</v>
      </c>
      <c r="F31" s="396">
        <v>157720</v>
      </c>
      <c r="G31" s="386">
        <v>156953</v>
      </c>
      <c r="H31" s="388">
        <v>164649</v>
      </c>
      <c r="I31" s="396">
        <v>143485</v>
      </c>
      <c r="J31" s="386">
        <v>106956</v>
      </c>
      <c r="K31" s="388">
        <v>10624</v>
      </c>
      <c r="L31" s="396">
        <v>158044</v>
      </c>
      <c r="M31" s="386">
        <v>30835</v>
      </c>
      <c r="N31" s="388">
        <v>32259</v>
      </c>
      <c r="O31" s="396">
        <v>158006</v>
      </c>
      <c r="P31" s="386">
        <v>129058</v>
      </c>
      <c r="Q31" s="1507">
        <v>120080</v>
      </c>
    </row>
    <row r="32" spans="1:17">
      <c r="A32" s="1506" t="s">
        <v>693</v>
      </c>
      <c r="B32" s="1497" t="s">
        <v>309</v>
      </c>
      <c r="C32" s="396">
        <v>570900</v>
      </c>
      <c r="D32" s="386">
        <v>624462</v>
      </c>
      <c r="E32" s="388">
        <v>1998724</v>
      </c>
      <c r="F32" s="396">
        <v>629953</v>
      </c>
      <c r="G32" s="386">
        <v>537645</v>
      </c>
      <c r="H32" s="388">
        <v>1574490</v>
      </c>
      <c r="I32" s="396">
        <v>568544</v>
      </c>
      <c r="J32" s="386">
        <v>370594</v>
      </c>
      <c r="K32" s="388">
        <v>1706155</v>
      </c>
      <c r="L32" s="396">
        <v>608253</v>
      </c>
      <c r="M32" s="386">
        <v>128165</v>
      </c>
      <c r="N32" s="388">
        <v>1475628</v>
      </c>
      <c r="O32" s="396">
        <v>619253</v>
      </c>
      <c r="P32" s="386">
        <v>505676</v>
      </c>
      <c r="Q32" s="1507">
        <v>1253343</v>
      </c>
    </row>
    <row r="33" spans="1:17">
      <c r="A33" s="1506" t="s">
        <v>694</v>
      </c>
      <c r="B33" s="1497" t="s">
        <v>309</v>
      </c>
      <c r="C33" s="396">
        <v>250430</v>
      </c>
      <c r="D33" s="386">
        <v>258986</v>
      </c>
      <c r="E33" s="388">
        <v>473780</v>
      </c>
      <c r="F33" s="396">
        <v>277200</v>
      </c>
      <c r="G33" s="386">
        <v>157279</v>
      </c>
      <c r="H33" s="388">
        <v>188731</v>
      </c>
      <c r="I33" s="396">
        <v>240408</v>
      </c>
      <c r="J33" s="386">
        <v>130572</v>
      </c>
      <c r="K33" s="388">
        <v>223854</v>
      </c>
      <c r="L33" s="396">
        <v>267120</v>
      </c>
      <c r="M33" s="386">
        <v>57346</v>
      </c>
      <c r="N33" s="388">
        <v>245838</v>
      </c>
      <c r="O33" s="396">
        <v>272160</v>
      </c>
      <c r="P33" s="386">
        <v>233652</v>
      </c>
      <c r="Q33" s="1507">
        <v>377608</v>
      </c>
    </row>
    <row r="34" spans="1:17">
      <c r="A34" s="1506" t="s">
        <v>695</v>
      </c>
      <c r="B34" s="1497" t="s">
        <v>309</v>
      </c>
      <c r="C34" s="396">
        <v>553390</v>
      </c>
      <c r="D34" s="386">
        <v>483241</v>
      </c>
      <c r="E34" s="388">
        <v>757297</v>
      </c>
      <c r="F34" s="396">
        <v>516594</v>
      </c>
      <c r="G34" s="386">
        <v>465419</v>
      </c>
      <c r="H34" s="388">
        <v>822319</v>
      </c>
      <c r="I34" s="396">
        <v>436590</v>
      </c>
      <c r="J34" s="386">
        <v>359021</v>
      </c>
      <c r="K34" s="388">
        <v>580114</v>
      </c>
      <c r="L34" s="396">
        <v>485100</v>
      </c>
      <c r="M34" s="386">
        <v>194197</v>
      </c>
      <c r="N34" s="388">
        <v>354505</v>
      </c>
      <c r="O34" s="396">
        <v>500150</v>
      </c>
      <c r="P34" s="386">
        <v>482126</v>
      </c>
      <c r="Q34" s="1507">
        <v>526211</v>
      </c>
    </row>
    <row r="35" spans="1:17">
      <c r="A35" s="1508"/>
      <c r="B35" s="1497"/>
      <c r="C35" s="1495"/>
      <c r="D35" s="386"/>
      <c r="E35" s="388"/>
      <c r="F35" s="386"/>
      <c r="G35" s="386"/>
      <c r="H35" s="388"/>
      <c r="I35" s="386"/>
      <c r="J35" s="386"/>
      <c r="K35" s="388"/>
      <c r="L35" s="386"/>
      <c r="M35" s="386"/>
      <c r="N35" s="388"/>
      <c r="O35" s="386"/>
      <c r="P35" s="386"/>
      <c r="Q35" s="1507"/>
    </row>
    <row r="36" spans="1:17">
      <c r="A36" s="1508" t="s">
        <v>663</v>
      </c>
      <c r="B36" s="1497"/>
      <c r="C36" s="1495"/>
      <c r="D36" s="386"/>
      <c r="E36" s="388"/>
      <c r="F36" s="386"/>
      <c r="G36" s="386"/>
      <c r="H36" s="388"/>
      <c r="I36" s="386"/>
      <c r="J36" s="386"/>
      <c r="K36" s="388"/>
      <c r="L36" s="386"/>
      <c r="M36" s="386"/>
      <c r="N36" s="388"/>
      <c r="O36" s="386"/>
      <c r="P36" s="386"/>
      <c r="Q36" s="1507"/>
    </row>
    <row r="37" spans="1:17">
      <c r="A37" s="1506" t="s">
        <v>696</v>
      </c>
      <c r="B37" s="1497" t="s">
        <v>522</v>
      </c>
      <c r="C37" s="396">
        <v>65000</v>
      </c>
      <c r="D37" s="386">
        <v>43789</v>
      </c>
      <c r="E37" s="388">
        <v>34349</v>
      </c>
      <c r="F37" s="395">
        <v>65000</v>
      </c>
      <c r="G37" s="386">
        <v>18016</v>
      </c>
      <c r="H37" s="388">
        <v>13489</v>
      </c>
      <c r="I37" s="395">
        <v>65000</v>
      </c>
      <c r="J37" s="386">
        <v>49068</v>
      </c>
      <c r="K37" s="388">
        <v>79947.47</v>
      </c>
      <c r="L37" s="395">
        <v>66250</v>
      </c>
      <c r="M37" s="386">
        <v>29741</v>
      </c>
      <c r="N37" s="388">
        <v>60150</v>
      </c>
      <c r="O37" s="395">
        <v>60000</v>
      </c>
      <c r="P37" s="386">
        <v>53856</v>
      </c>
      <c r="Q37" s="1513">
        <v>1.052</v>
      </c>
    </row>
    <row r="38" spans="1:17">
      <c r="A38" s="1506" t="s">
        <v>697</v>
      </c>
      <c r="B38" s="1497" t="s">
        <v>309</v>
      </c>
      <c r="C38" s="396">
        <v>3500</v>
      </c>
      <c r="D38" s="386">
        <v>1959.3</v>
      </c>
      <c r="E38" s="388">
        <v>3173</v>
      </c>
      <c r="F38" s="395">
        <v>3500</v>
      </c>
      <c r="G38" s="386">
        <v>1311</v>
      </c>
      <c r="H38" s="388">
        <v>1000</v>
      </c>
      <c r="I38" s="395">
        <v>3500</v>
      </c>
      <c r="J38" s="386">
        <v>1880.6</v>
      </c>
      <c r="K38" s="388">
        <v>750.13</v>
      </c>
      <c r="L38" s="395">
        <v>4100</v>
      </c>
      <c r="M38" s="386">
        <v>740</v>
      </c>
      <c r="N38" s="388">
        <v>2300</v>
      </c>
      <c r="O38" s="395">
        <v>1800</v>
      </c>
      <c r="P38" s="386">
        <v>2150</v>
      </c>
      <c r="Q38" s="1513">
        <v>1E-3</v>
      </c>
    </row>
    <row r="39" spans="1:17">
      <c r="A39" s="1506" t="s">
        <v>698</v>
      </c>
      <c r="B39" s="1497" t="s">
        <v>309</v>
      </c>
      <c r="C39" s="396">
        <v>1500</v>
      </c>
      <c r="D39" s="386">
        <v>971.17</v>
      </c>
      <c r="E39" s="388">
        <v>1278</v>
      </c>
      <c r="F39" s="395">
        <v>1500</v>
      </c>
      <c r="G39" s="386">
        <v>419</v>
      </c>
      <c r="H39" s="388">
        <v>466</v>
      </c>
      <c r="I39" s="395">
        <v>1500</v>
      </c>
      <c r="J39" s="386">
        <v>399.54</v>
      </c>
      <c r="K39" s="388">
        <v>432</v>
      </c>
      <c r="L39" s="395">
        <v>1250</v>
      </c>
      <c r="M39" s="386">
        <v>267</v>
      </c>
      <c r="N39" s="388">
        <v>156</v>
      </c>
      <c r="O39" s="395">
        <v>840</v>
      </c>
      <c r="P39" s="386">
        <v>556</v>
      </c>
      <c r="Q39" s="1507">
        <v>51</v>
      </c>
    </row>
    <row r="40" spans="1:17">
      <c r="A40" s="1508"/>
      <c r="B40" s="1497"/>
      <c r="C40" s="1495"/>
      <c r="D40" s="386"/>
      <c r="E40" s="397"/>
      <c r="F40" s="386"/>
      <c r="G40" s="386"/>
      <c r="H40" s="397"/>
      <c r="I40" s="386"/>
      <c r="J40" s="386"/>
      <c r="K40" s="397"/>
      <c r="L40" s="386"/>
      <c r="M40" s="386"/>
      <c r="N40" s="397"/>
      <c r="O40" s="386"/>
      <c r="P40" s="386"/>
      <c r="Q40" s="1514"/>
    </row>
    <row r="41" spans="1:17">
      <c r="A41" s="1508" t="s">
        <v>664</v>
      </c>
      <c r="B41" s="1497"/>
      <c r="C41" s="1495"/>
      <c r="D41" s="386"/>
      <c r="E41" s="388"/>
      <c r="F41" s="386"/>
      <c r="G41" s="386"/>
      <c r="H41" s="388"/>
      <c r="I41" s="386"/>
      <c r="J41" s="386"/>
      <c r="K41" s="388"/>
      <c r="L41" s="386"/>
      <c r="M41" s="386"/>
      <c r="N41" s="388"/>
      <c r="O41" s="386"/>
      <c r="P41" s="386"/>
      <c r="Q41" s="1507"/>
    </row>
    <row r="42" spans="1:17">
      <c r="A42" s="1506" t="s">
        <v>699</v>
      </c>
      <c r="B42" s="1497" t="s">
        <v>522</v>
      </c>
      <c r="C42" s="1495">
        <v>61200</v>
      </c>
      <c r="D42" s="386">
        <v>47438</v>
      </c>
      <c r="E42" s="388">
        <v>47084</v>
      </c>
      <c r="F42" s="386">
        <v>84000</v>
      </c>
      <c r="G42" s="386">
        <v>52103</v>
      </c>
      <c r="H42" s="388">
        <v>53013</v>
      </c>
      <c r="I42" s="386">
        <v>98000</v>
      </c>
      <c r="J42" s="386">
        <v>68217</v>
      </c>
      <c r="K42" s="388">
        <v>68022</v>
      </c>
      <c r="L42" s="386">
        <v>109824</v>
      </c>
      <c r="M42" s="386">
        <v>35309</v>
      </c>
      <c r="N42" s="388">
        <v>32267</v>
      </c>
      <c r="O42" s="386">
        <v>109824</v>
      </c>
      <c r="P42" s="386">
        <v>46664</v>
      </c>
      <c r="Q42" s="1507">
        <v>46131</v>
      </c>
    </row>
    <row r="43" spans="1:17">
      <c r="A43" s="1508"/>
      <c r="B43" s="1497"/>
      <c r="C43" s="396"/>
      <c r="D43" s="386"/>
      <c r="E43" s="388"/>
      <c r="F43" s="395"/>
      <c r="G43" s="386"/>
      <c r="H43" s="388"/>
      <c r="I43" s="395"/>
      <c r="J43" s="386"/>
      <c r="K43" s="388"/>
      <c r="L43" s="395"/>
      <c r="M43" s="386"/>
      <c r="N43" s="388"/>
      <c r="O43" s="395"/>
      <c r="P43" s="386"/>
      <c r="Q43" s="1507"/>
    </row>
    <row r="44" spans="1:17">
      <c r="A44" s="1508" t="s">
        <v>700</v>
      </c>
      <c r="B44" s="1497"/>
      <c r="C44" s="396"/>
      <c r="D44" s="386"/>
      <c r="E44" s="388"/>
      <c r="F44" s="395"/>
      <c r="G44" s="386"/>
      <c r="H44" s="388"/>
      <c r="I44" s="395"/>
      <c r="J44" s="386"/>
      <c r="K44" s="388"/>
      <c r="L44" s="395"/>
      <c r="M44" s="386"/>
      <c r="N44" s="388"/>
      <c r="O44" s="395"/>
      <c r="P44" s="386"/>
      <c r="Q44" s="1507"/>
    </row>
    <row r="45" spans="1:17">
      <c r="A45" s="1506" t="s">
        <v>701</v>
      </c>
      <c r="B45" s="1497" t="s">
        <v>522</v>
      </c>
      <c r="C45" s="396">
        <v>780</v>
      </c>
      <c r="D45" s="386">
        <v>710</v>
      </c>
      <c r="E45" s="388">
        <v>411</v>
      </c>
      <c r="F45" s="395">
        <v>780</v>
      </c>
      <c r="G45" s="386">
        <v>579</v>
      </c>
      <c r="H45" s="388">
        <v>340</v>
      </c>
      <c r="I45" s="395">
        <v>780</v>
      </c>
      <c r="J45" s="386">
        <v>422</v>
      </c>
      <c r="K45" s="388">
        <v>364</v>
      </c>
      <c r="L45" s="395">
        <v>780</v>
      </c>
      <c r="M45" s="386">
        <v>396</v>
      </c>
      <c r="N45" s="388">
        <v>353</v>
      </c>
      <c r="O45" s="395">
        <v>780</v>
      </c>
      <c r="P45" s="386">
        <v>498</v>
      </c>
      <c r="Q45" s="1507">
        <v>325</v>
      </c>
    </row>
    <row r="46" spans="1:17">
      <c r="A46" s="1508"/>
      <c r="B46" s="1497"/>
      <c r="C46" s="396"/>
      <c r="D46" s="386"/>
      <c r="E46" s="388"/>
      <c r="F46" s="395"/>
      <c r="G46" s="386"/>
      <c r="H46" s="388"/>
      <c r="I46" s="395"/>
      <c r="J46" s="386"/>
      <c r="K46" s="388"/>
      <c r="L46" s="395"/>
      <c r="M46" s="386"/>
      <c r="N46" s="388"/>
      <c r="O46" s="395"/>
      <c r="P46" s="386"/>
      <c r="Q46" s="1507"/>
    </row>
    <row r="47" spans="1:17">
      <c r="A47" s="1508" t="s">
        <v>702</v>
      </c>
      <c r="B47" s="1497"/>
      <c r="C47" s="396"/>
      <c r="D47" s="386"/>
      <c r="E47" s="388"/>
      <c r="F47" s="395"/>
      <c r="G47" s="386"/>
      <c r="H47" s="388"/>
      <c r="I47" s="395"/>
      <c r="J47" s="386"/>
      <c r="K47" s="388"/>
      <c r="L47" s="395"/>
      <c r="M47" s="386"/>
      <c r="N47" s="388"/>
      <c r="O47" s="395"/>
      <c r="P47" s="386"/>
      <c r="Q47" s="1507"/>
    </row>
    <row r="48" spans="1:17" ht="14.25" thickBot="1">
      <c r="A48" s="1515" t="s">
        <v>703</v>
      </c>
      <c r="B48" s="1499" t="s">
        <v>683</v>
      </c>
      <c r="C48" s="1516">
        <v>2100</v>
      </c>
      <c r="D48" s="1517">
        <v>2400</v>
      </c>
      <c r="E48" s="1518">
        <v>5646</v>
      </c>
      <c r="F48" s="1517">
        <v>3000</v>
      </c>
      <c r="G48" s="1517">
        <v>3015</v>
      </c>
      <c r="H48" s="1518">
        <v>7647</v>
      </c>
      <c r="I48" s="1517">
        <v>2800</v>
      </c>
      <c r="J48" s="1517">
        <v>3044</v>
      </c>
      <c r="K48" s="1518">
        <v>8539</v>
      </c>
      <c r="L48" s="1517">
        <v>3200</v>
      </c>
      <c r="M48" s="1517">
        <v>3301</v>
      </c>
      <c r="N48" s="1518">
        <v>16627</v>
      </c>
      <c r="O48" s="1517">
        <v>3300</v>
      </c>
      <c r="P48" s="1517">
        <v>3559</v>
      </c>
      <c r="Q48" s="1519">
        <v>29332</v>
      </c>
    </row>
    <row r="49" spans="1:18">
      <c r="A49" s="384" t="s">
        <v>277</v>
      </c>
      <c r="E49" s="398"/>
      <c r="F49" s="398"/>
      <c r="G49" s="398"/>
      <c r="H49" s="398"/>
      <c r="K49" s="398"/>
      <c r="N49" s="398"/>
      <c r="P49" s="398" t="s">
        <v>278</v>
      </c>
      <c r="Q49" s="399" t="s">
        <v>667</v>
      </c>
    </row>
    <row r="50" spans="1:18">
      <c r="A50" s="384" t="s">
        <v>332</v>
      </c>
    </row>
    <row r="51" spans="1:18">
      <c r="A51" s="384" t="s">
        <v>1497</v>
      </c>
    </row>
    <row r="52" spans="1:18">
      <c r="A52" s="384" t="s">
        <v>668</v>
      </c>
    </row>
    <row r="53" spans="1:18">
      <c r="A53" s="384" t="s">
        <v>1498</v>
      </c>
    </row>
    <row r="55" spans="1:18">
      <c r="C55" s="400"/>
      <c r="D55" s="400"/>
      <c r="E55" s="400"/>
      <c r="F55" s="400"/>
      <c r="G55" s="400"/>
      <c r="H55" s="400"/>
      <c r="I55" s="400"/>
      <c r="J55" s="400"/>
      <c r="K55" s="400"/>
      <c r="L55" s="400"/>
      <c r="M55" s="400"/>
      <c r="N55" s="400"/>
    </row>
    <row r="56" spans="1:18">
      <c r="B56" s="401"/>
      <c r="C56" s="402"/>
      <c r="D56" s="402"/>
      <c r="E56" s="403"/>
      <c r="F56" s="402"/>
      <c r="G56" s="402"/>
      <c r="H56" s="403"/>
      <c r="I56" s="402"/>
      <c r="J56" s="402"/>
      <c r="K56" s="403"/>
      <c r="L56" s="402"/>
      <c r="M56" s="402"/>
      <c r="N56" s="403"/>
      <c r="O56" s="402"/>
      <c r="P56" s="402"/>
      <c r="Q56" s="403"/>
      <c r="R56" s="404"/>
    </row>
    <row r="57" spans="1:18">
      <c r="B57" s="401"/>
      <c r="C57" s="402"/>
      <c r="D57" s="402"/>
      <c r="E57" s="402"/>
      <c r="F57" s="402"/>
      <c r="G57" s="402"/>
      <c r="H57" s="402"/>
      <c r="I57" s="402"/>
      <c r="J57" s="402"/>
      <c r="K57" s="402"/>
      <c r="L57" s="402"/>
      <c r="M57" s="402"/>
      <c r="N57" s="402"/>
      <c r="O57" s="402"/>
      <c r="P57" s="402"/>
      <c r="Q57" s="402"/>
      <c r="R57" s="404"/>
    </row>
    <row r="58" spans="1:18">
      <c r="B58" s="401"/>
      <c r="C58" s="402"/>
      <c r="D58" s="402"/>
      <c r="E58" s="403"/>
      <c r="F58" s="402"/>
      <c r="G58" s="402"/>
      <c r="H58" s="403"/>
      <c r="I58" s="402"/>
      <c r="J58" s="402"/>
      <c r="K58" s="403"/>
      <c r="L58" s="402"/>
      <c r="M58" s="402"/>
      <c r="N58" s="403"/>
      <c r="O58" s="402"/>
      <c r="P58" s="402"/>
      <c r="Q58" s="403"/>
      <c r="R58" s="404"/>
    </row>
    <row r="59" spans="1:18">
      <c r="A59" s="405"/>
      <c r="B59" s="401"/>
      <c r="C59" s="402"/>
      <c r="D59" s="402"/>
      <c r="E59" s="403"/>
      <c r="F59" s="402"/>
      <c r="G59" s="402"/>
      <c r="H59" s="403"/>
      <c r="I59" s="402"/>
      <c r="J59" s="402"/>
      <c r="K59" s="403"/>
      <c r="L59" s="402"/>
      <c r="M59" s="402"/>
      <c r="N59" s="403"/>
      <c r="O59" s="402"/>
      <c r="P59" s="402"/>
      <c r="Q59" s="403"/>
      <c r="R59" s="404"/>
    </row>
    <row r="60" spans="1:18">
      <c r="B60" s="401"/>
      <c r="C60" s="402"/>
      <c r="D60" s="402"/>
      <c r="E60" s="402"/>
      <c r="F60" s="402"/>
      <c r="G60" s="402"/>
      <c r="H60" s="402"/>
      <c r="I60" s="402"/>
      <c r="J60" s="402"/>
      <c r="K60" s="402"/>
      <c r="L60" s="402"/>
      <c r="M60" s="402"/>
      <c r="N60" s="402"/>
      <c r="O60" s="402"/>
      <c r="P60" s="402"/>
      <c r="Q60" s="402"/>
      <c r="R60" s="404"/>
    </row>
    <row r="61" spans="1:18">
      <c r="B61" s="401"/>
      <c r="C61" s="402"/>
      <c r="D61" s="402"/>
      <c r="E61" s="402"/>
      <c r="F61" s="402"/>
      <c r="G61" s="402"/>
      <c r="H61" s="402"/>
      <c r="I61" s="402"/>
      <c r="J61" s="402"/>
      <c r="K61" s="402"/>
      <c r="L61" s="402"/>
      <c r="M61" s="402"/>
      <c r="N61" s="402"/>
      <c r="O61" s="402"/>
      <c r="P61" s="402"/>
      <c r="Q61" s="402"/>
      <c r="R61" s="404"/>
    </row>
    <row r="62" spans="1:18">
      <c r="B62" s="401"/>
      <c r="C62" s="402"/>
      <c r="D62" s="402"/>
      <c r="E62" s="402"/>
      <c r="F62" s="402"/>
      <c r="G62" s="402"/>
      <c r="H62" s="402"/>
      <c r="I62" s="402"/>
      <c r="J62" s="402"/>
      <c r="K62" s="402"/>
      <c r="L62" s="402"/>
      <c r="M62" s="402"/>
      <c r="N62" s="402"/>
      <c r="O62" s="402"/>
      <c r="P62" s="402"/>
      <c r="Q62" s="402"/>
      <c r="R62" s="404"/>
    </row>
    <row r="63" spans="1:18">
      <c r="B63" s="401"/>
      <c r="C63" s="402"/>
      <c r="D63" s="402"/>
      <c r="E63" s="402"/>
      <c r="F63" s="402"/>
      <c r="G63" s="402"/>
      <c r="H63" s="402"/>
      <c r="I63" s="402"/>
      <c r="J63" s="402"/>
      <c r="K63" s="402"/>
      <c r="L63" s="402"/>
      <c r="M63" s="402"/>
      <c r="N63" s="402"/>
      <c r="O63" s="402"/>
      <c r="P63" s="402"/>
      <c r="Q63" s="402"/>
      <c r="R63" s="404"/>
    </row>
    <row r="64" spans="1:18">
      <c r="B64" s="401"/>
      <c r="C64" s="402"/>
      <c r="D64" s="402"/>
      <c r="E64" s="403"/>
      <c r="F64" s="402"/>
      <c r="G64" s="402"/>
      <c r="H64" s="403"/>
      <c r="I64" s="402"/>
      <c r="J64" s="402"/>
      <c r="K64" s="403"/>
      <c r="L64" s="402"/>
      <c r="M64" s="402"/>
      <c r="N64" s="403"/>
      <c r="O64" s="402"/>
      <c r="P64" s="402"/>
      <c r="Q64" s="403"/>
      <c r="R64" s="404"/>
    </row>
    <row r="65" spans="2:18">
      <c r="B65" s="401"/>
      <c r="C65" s="406"/>
      <c r="D65" s="406"/>
      <c r="E65" s="406"/>
      <c r="F65" s="406"/>
      <c r="G65" s="406"/>
      <c r="H65" s="406"/>
      <c r="I65" s="406"/>
      <c r="J65" s="406"/>
      <c r="K65" s="406"/>
      <c r="L65" s="406"/>
      <c r="M65" s="406"/>
      <c r="N65" s="406"/>
      <c r="O65" s="406"/>
      <c r="P65" s="406"/>
      <c r="Q65" s="406"/>
      <c r="R65" s="404"/>
    </row>
    <row r="66" spans="2:18">
      <c r="B66" s="401"/>
      <c r="C66" s="402"/>
      <c r="D66" s="407"/>
      <c r="E66" s="402"/>
      <c r="F66" s="402"/>
      <c r="G66" s="407"/>
      <c r="H66" s="402"/>
      <c r="I66" s="402"/>
      <c r="J66" s="407"/>
      <c r="K66" s="402"/>
      <c r="L66" s="402"/>
      <c r="M66" s="407"/>
      <c r="N66" s="402"/>
      <c r="O66" s="402"/>
      <c r="P66" s="407"/>
      <c r="Q66" s="402"/>
      <c r="R66" s="404"/>
    </row>
    <row r="67" spans="2:18">
      <c r="B67" s="401"/>
      <c r="C67" s="402"/>
      <c r="D67" s="402"/>
      <c r="E67" s="408"/>
      <c r="F67" s="402"/>
      <c r="G67" s="402"/>
      <c r="H67" s="408"/>
      <c r="I67" s="402"/>
      <c r="J67" s="402"/>
      <c r="K67" s="408"/>
      <c r="L67" s="402"/>
      <c r="M67" s="402"/>
      <c r="N67" s="408"/>
      <c r="O67" s="402"/>
      <c r="P67" s="402"/>
      <c r="Q67" s="408"/>
      <c r="R67" s="404"/>
    </row>
    <row r="68" spans="2:18">
      <c r="B68" s="401"/>
      <c r="C68" s="402"/>
      <c r="D68" s="402"/>
      <c r="E68" s="409"/>
      <c r="F68" s="402"/>
      <c r="G68" s="402"/>
      <c r="H68" s="409"/>
      <c r="I68" s="402"/>
      <c r="J68" s="402"/>
      <c r="K68" s="409"/>
      <c r="L68" s="402"/>
      <c r="M68" s="402"/>
      <c r="N68" s="409"/>
      <c r="O68" s="402"/>
      <c r="P68" s="402"/>
      <c r="Q68" s="409"/>
      <c r="R68" s="404"/>
    </row>
    <row r="69" spans="2:18">
      <c r="B69" s="401"/>
      <c r="C69" s="402"/>
      <c r="D69" s="402"/>
      <c r="E69" s="409"/>
      <c r="F69" s="402"/>
      <c r="G69" s="402"/>
      <c r="H69" s="409"/>
      <c r="I69" s="402"/>
      <c r="J69" s="402"/>
      <c r="K69" s="409"/>
      <c r="L69" s="402"/>
      <c r="M69" s="402"/>
      <c r="N69" s="410"/>
      <c r="O69" s="402"/>
      <c r="P69" s="402"/>
      <c r="Q69" s="409"/>
      <c r="R69" s="404"/>
    </row>
    <row r="70" spans="2:18">
      <c r="B70" s="401"/>
      <c r="C70" s="402"/>
      <c r="D70" s="402"/>
      <c r="E70" s="411"/>
      <c r="F70" s="402"/>
      <c r="G70" s="402"/>
      <c r="H70" s="411"/>
      <c r="I70" s="402"/>
      <c r="J70" s="402"/>
      <c r="K70" s="411"/>
      <c r="L70" s="402"/>
      <c r="M70" s="402"/>
      <c r="N70" s="411"/>
      <c r="O70" s="402"/>
      <c r="P70" s="402"/>
      <c r="Q70" s="411"/>
      <c r="R70" s="404"/>
    </row>
    <row r="71" spans="2:18">
      <c r="B71" s="401"/>
      <c r="C71" s="402"/>
      <c r="D71" s="402"/>
      <c r="E71" s="411"/>
      <c r="F71" s="402"/>
      <c r="G71" s="402"/>
      <c r="H71" s="411"/>
      <c r="I71" s="402"/>
      <c r="J71" s="402"/>
      <c r="K71" s="411"/>
      <c r="L71" s="402"/>
      <c r="M71" s="402"/>
      <c r="N71" s="411"/>
      <c r="O71" s="402"/>
      <c r="P71" s="402"/>
      <c r="Q71" s="411"/>
      <c r="R71" s="404"/>
    </row>
    <row r="72" spans="2:18">
      <c r="B72" s="401"/>
      <c r="C72" s="402"/>
      <c r="D72" s="402"/>
      <c r="E72" s="408"/>
      <c r="F72" s="402"/>
      <c r="G72" s="402"/>
      <c r="H72" s="408"/>
      <c r="I72" s="402"/>
      <c r="J72" s="402"/>
      <c r="K72" s="408"/>
      <c r="L72" s="402"/>
      <c r="M72" s="402"/>
      <c r="N72" s="408"/>
      <c r="O72" s="402"/>
      <c r="P72" s="402"/>
      <c r="Q72" s="408"/>
      <c r="R72" s="404"/>
    </row>
    <row r="73" spans="2:18">
      <c r="B73" s="401"/>
      <c r="C73" s="402"/>
      <c r="D73" s="402"/>
      <c r="E73" s="403"/>
      <c r="F73" s="402"/>
      <c r="G73" s="402"/>
      <c r="H73" s="403"/>
      <c r="I73" s="402"/>
      <c r="J73" s="402"/>
      <c r="K73" s="403"/>
      <c r="L73" s="402"/>
      <c r="M73" s="402"/>
      <c r="N73" s="403"/>
      <c r="O73" s="402"/>
      <c r="P73" s="402"/>
      <c r="Q73" s="403"/>
      <c r="R73" s="404"/>
    </row>
    <row r="74" spans="2:18">
      <c r="B74" s="401"/>
      <c r="C74" s="402"/>
      <c r="D74" s="402"/>
      <c r="E74" s="402"/>
      <c r="F74" s="402"/>
      <c r="G74" s="402"/>
      <c r="H74" s="402"/>
      <c r="I74" s="402"/>
      <c r="J74" s="402"/>
      <c r="K74" s="402"/>
      <c r="L74" s="402"/>
      <c r="M74" s="402"/>
      <c r="N74" s="402"/>
      <c r="O74" s="402"/>
      <c r="P74" s="402"/>
      <c r="Q74" s="402"/>
      <c r="R74" s="404"/>
    </row>
    <row r="75" spans="2:18">
      <c r="B75" s="401"/>
      <c r="C75" s="402"/>
      <c r="D75" s="402"/>
      <c r="E75" s="402"/>
      <c r="F75" s="402"/>
      <c r="G75" s="402"/>
      <c r="H75" s="402"/>
      <c r="I75" s="402"/>
      <c r="J75" s="402"/>
      <c r="K75" s="402"/>
      <c r="L75" s="402"/>
      <c r="M75" s="402"/>
      <c r="N75" s="402"/>
      <c r="O75" s="402"/>
      <c r="P75" s="402"/>
      <c r="Q75" s="402"/>
      <c r="R75" s="404"/>
    </row>
    <row r="76" spans="2:18">
      <c r="B76" s="401"/>
      <c r="C76" s="402"/>
      <c r="D76" s="402"/>
      <c r="E76" s="403"/>
      <c r="F76" s="402"/>
      <c r="G76" s="402"/>
      <c r="H76" s="403"/>
      <c r="I76" s="402"/>
      <c r="J76" s="402"/>
      <c r="K76" s="403"/>
      <c r="L76" s="402"/>
      <c r="M76" s="402"/>
      <c r="N76" s="403"/>
      <c r="O76" s="402"/>
      <c r="P76" s="402"/>
      <c r="Q76" s="403"/>
      <c r="R76" s="404"/>
    </row>
    <row r="77" spans="2:18">
      <c r="B77" s="401"/>
      <c r="C77" s="402"/>
      <c r="D77" s="402"/>
      <c r="E77" s="403"/>
      <c r="F77" s="402"/>
      <c r="G77" s="402"/>
      <c r="H77" s="403"/>
      <c r="I77" s="402"/>
      <c r="J77" s="402"/>
      <c r="K77" s="403"/>
      <c r="L77" s="402"/>
      <c r="M77" s="402"/>
      <c r="N77" s="403"/>
      <c r="O77" s="402"/>
      <c r="P77" s="402"/>
      <c r="Q77" s="403"/>
      <c r="R77" s="404"/>
    </row>
    <row r="78" spans="2:18">
      <c r="B78" s="401"/>
      <c r="C78" s="402"/>
      <c r="D78" s="402"/>
      <c r="E78" s="402"/>
      <c r="F78" s="402"/>
      <c r="G78" s="402"/>
      <c r="H78" s="402"/>
      <c r="I78" s="402"/>
      <c r="J78" s="402"/>
      <c r="K78" s="402"/>
      <c r="L78" s="402"/>
      <c r="M78" s="402"/>
      <c r="N78" s="402"/>
      <c r="O78" s="402"/>
      <c r="P78" s="402"/>
      <c r="Q78" s="402"/>
      <c r="R78" s="404"/>
    </row>
    <row r="79" spans="2:18">
      <c r="B79" s="401"/>
      <c r="C79" s="402"/>
      <c r="D79" s="402"/>
      <c r="E79" s="402"/>
      <c r="F79" s="402"/>
      <c r="G79" s="402"/>
      <c r="H79" s="402"/>
      <c r="I79" s="402"/>
      <c r="J79" s="402"/>
      <c r="K79" s="402"/>
      <c r="L79" s="402"/>
      <c r="M79" s="402"/>
      <c r="N79" s="402"/>
      <c r="O79" s="402"/>
      <c r="P79" s="402"/>
      <c r="Q79" s="402"/>
      <c r="R79" s="404"/>
    </row>
    <row r="80" spans="2:18">
      <c r="B80" s="401"/>
      <c r="C80" s="402"/>
      <c r="D80" s="402"/>
      <c r="E80" s="402"/>
      <c r="F80" s="402"/>
      <c r="G80" s="402"/>
      <c r="H80" s="402"/>
      <c r="I80" s="402"/>
      <c r="J80" s="402"/>
      <c r="K80" s="402"/>
      <c r="L80" s="402"/>
      <c r="M80" s="402"/>
      <c r="N80" s="402"/>
      <c r="O80" s="402"/>
      <c r="P80" s="402"/>
      <c r="Q80" s="402"/>
      <c r="R80" s="404"/>
    </row>
    <row r="81" spans="2:18">
      <c r="B81" s="401"/>
      <c r="C81" s="402"/>
      <c r="D81" s="402"/>
      <c r="E81" s="402"/>
      <c r="F81" s="402"/>
      <c r="G81" s="402"/>
      <c r="H81" s="402"/>
      <c r="I81" s="402"/>
      <c r="J81" s="402"/>
      <c r="K81" s="402"/>
      <c r="L81" s="402"/>
      <c r="M81" s="402"/>
      <c r="N81" s="402"/>
      <c r="O81" s="402"/>
      <c r="P81" s="402"/>
      <c r="Q81" s="402"/>
      <c r="R81" s="404"/>
    </row>
    <row r="82" spans="2:18">
      <c r="B82" s="401"/>
      <c r="C82" s="402"/>
      <c r="D82" s="402"/>
      <c r="E82" s="402"/>
      <c r="F82" s="402"/>
      <c r="G82" s="402"/>
      <c r="H82" s="402"/>
      <c r="I82" s="402"/>
      <c r="J82" s="402"/>
      <c r="K82" s="402"/>
      <c r="L82" s="402"/>
      <c r="M82" s="402"/>
      <c r="N82" s="402"/>
      <c r="O82" s="402"/>
      <c r="P82" s="402"/>
      <c r="Q82" s="402"/>
      <c r="R82" s="404"/>
    </row>
    <row r="83" spans="2:18">
      <c r="B83" s="401"/>
      <c r="C83" s="402"/>
      <c r="D83" s="402"/>
      <c r="E83" s="402"/>
      <c r="F83" s="402"/>
      <c r="G83" s="402"/>
      <c r="H83" s="402"/>
      <c r="I83" s="402"/>
      <c r="J83" s="402"/>
      <c r="K83" s="402"/>
      <c r="L83" s="402"/>
      <c r="M83" s="402"/>
      <c r="N83" s="402"/>
      <c r="O83" s="402"/>
      <c r="P83" s="402"/>
      <c r="Q83" s="402"/>
      <c r="R83" s="404"/>
    </row>
    <row r="84" spans="2:18">
      <c r="B84" s="401"/>
      <c r="C84" s="402"/>
      <c r="D84" s="402"/>
      <c r="E84" s="402"/>
      <c r="F84" s="402"/>
      <c r="G84" s="402"/>
      <c r="H84" s="402"/>
      <c r="I84" s="402"/>
      <c r="J84" s="402"/>
      <c r="K84" s="402"/>
      <c r="L84" s="402"/>
      <c r="M84" s="402"/>
      <c r="N84" s="402"/>
      <c r="O84" s="402"/>
      <c r="P84" s="402"/>
      <c r="Q84" s="402"/>
      <c r="R84" s="404"/>
    </row>
    <row r="85" spans="2:18">
      <c r="B85" s="401"/>
      <c r="C85" s="402"/>
      <c r="D85" s="402"/>
      <c r="E85" s="402"/>
      <c r="F85" s="402"/>
      <c r="G85" s="402"/>
      <c r="H85" s="402"/>
      <c r="I85" s="402"/>
      <c r="J85" s="402"/>
      <c r="K85" s="402"/>
      <c r="L85" s="402"/>
      <c r="M85" s="402"/>
      <c r="N85" s="402"/>
      <c r="O85" s="402"/>
      <c r="P85" s="402"/>
      <c r="Q85" s="402"/>
      <c r="R85" s="404"/>
    </row>
    <row r="86" spans="2:18">
      <c r="B86" s="401"/>
      <c r="C86" s="402"/>
      <c r="D86" s="402"/>
      <c r="E86" s="402"/>
      <c r="F86" s="402"/>
      <c r="G86" s="402"/>
      <c r="H86" s="402"/>
      <c r="I86" s="402"/>
      <c r="J86" s="402"/>
      <c r="K86" s="402"/>
      <c r="L86" s="402"/>
      <c r="M86" s="402"/>
      <c r="N86" s="402"/>
      <c r="O86" s="402"/>
      <c r="P86" s="402"/>
      <c r="Q86" s="412"/>
      <c r="R86" s="404"/>
    </row>
    <row r="87" spans="2:18">
      <c r="B87" s="401"/>
      <c r="C87" s="402"/>
      <c r="D87" s="402"/>
      <c r="E87" s="402"/>
      <c r="F87" s="402"/>
      <c r="G87" s="402"/>
      <c r="H87" s="402"/>
      <c r="I87" s="402"/>
      <c r="J87" s="402"/>
      <c r="K87" s="402"/>
      <c r="L87" s="402"/>
      <c r="M87" s="402"/>
      <c r="N87" s="402"/>
      <c r="O87" s="402"/>
      <c r="P87" s="402"/>
      <c r="Q87" s="412"/>
      <c r="R87" s="404"/>
    </row>
    <row r="88" spans="2:18">
      <c r="B88" s="401"/>
      <c r="C88" s="402"/>
      <c r="D88" s="402"/>
      <c r="E88" s="402"/>
      <c r="F88" s="402"/>
      <c r="G88" s="402"/>
      <c r="H88" s="402"/>
      <c r="I88" s="402"/>
      <c r="J88" s="402"/>
      <c r="K88" s="402"/>
      <c r="L88" s="402"/>
      <c r="M88" s="402"/>
      <c r="N88" s="402"/>
      <c r="O88" s="402"/>
      <c r="P88" s="402"/>
      <c r="Q88" s="402"/>
      <c r="R88" s="404"/>
    </row>
    <row r="89" spans="2:18">
      <c r="B89" s="401"/>
      <c r="C89" s="402"/>
      <c r="D89" s="402"/>
      <c r="E89" s="413"/>
      <c r="F89" s="402"/>
      <c r="G89" s="402"/>
      <c r="H89" s="413"/>
      <c r="I89" s="402"/>
      <c r="J89" s="402"/>
      <c r="K89" s="413"/>
      <c r="L89" s="402"/>
      <c r="M89" s="402"/>
      <c r="N89" s="413"/>
      <c r="O89" s="402"/>
      <c r="P89" s="402"/>
      <c r="Q89" s="413"/>
      <c r="R89" s="404"/>
    </row>
    <row r="90" spans="2:18">
      <c r="B90" s="401"/>
      <c r="C90" s="402"/>
      <c r="D90" s="402"/>
      <c r="E90" s="402"/>
      <c r="F90" s="402"/>
      <c r="G90" s="402"/>
      <c r="H90" s="402"/>
      <c r="I90" s="402"/>
      <c r="J90" s="402"/>
      <c r="K90" s="402"/>
      <c r="L90" s="402"/>
      <c r="M90" s="402"/>
      <c r="N90" s="402"/>
      <c r="O90" s="402"/>
      <c r="P90" s="402"/>
      <c r="Q90" s="402"/>
      <c r="R90" s="404"/>
    </row>
    <row r="91" spans="2:18">
      <c r="B91" s="401"/>
      <c r="C91" s="402"/>
      <c r="D91" s="402"/>
      <c r="E91" s="402"/>
      <c r="F91" s="402"/>
      <c r="G91" s="402"/>
      <c r="H91" s="402"/>
      <c r="I91" s="402"/>
      <c r="J91" s="402"/>
      <c r="K91" s="402"/>
      <c r="L91" s="402"/>
      <c r="M91" s="402"/>
      <c r="N91" s="402"/>
      <c r="O91" s="402"/>
      <c r="P91" s="402"/>
      <c r="Q91" s="402"/>
      <c r="R91" s="404"/>
    </row>
    <row r="92" spans="2:18">
      <c r="B92" s="401"/>
      <c r="C92" s="402"/>
      <c r="D92" s="402"/>
      <c r="E92" s="402"/>
      <c r="F92" s="402"/>
      <c r="G92" s="402"/>
      <c r="H92" s="402"/>
      <c r="I92" s="402"/>
      <c r="J92" s="402"/>
      <c r="K92" s="402"/>
      <c r="L92" s="402"/>
      <c r="M92" s="402"/>
      <c r="N92" s="402"/>
      <c r="O92" s="402"/>
      <c r="P92" s="402"/>
      <c r="Q92" s="402"/>
      <c r="R92" s="404"/>
    </row>
    <row r="93" spans="2:18">
      <c r="B93" s="401"/>
      <c r="C93" s="402"/>
      <c r="D93" s="402"/>
      <c r="E93" s="402"/>
      <c r="F93" s="402"/>
      <c r="G93" s="402"/>
      <c r="H93" s="402"/>
      <c r="I93" s="402"/>
      <c r="J93" s="402"/>
      <c r="K93" s="402"/>
      <c r="L93" s="402"/>
      <c r="M93" s="402"/>
      <c r="N93" s="402"/>
      <c r="O93" s="402"/>
      <c r="P93" s="402"/>
      <c r="Q93" s="402"/>
      <c r="R93" s="404"/>
    </row>
    <row r="94" spans="2:18">
      <c r="B94" s="401"/>
      <c r="C94" s="402"/>
      <c r="D94" s="402"/>
      <c r="E94" s="402"/>
      <c r="F94" s="402"/>
      <c r="G94" s="402"/>
      <c r="H94" s="402"/>
      <c r="I94" s="402"/>
      <c r="J94" s="402"/>
      <c r="K94" s="402"/>
      <c r="L94" s="402"/>
      <c r="M94" s="402"/>
      <c r="N94" s="402"/>
      <c r="O94" s="402"/>
      <c r="P94" s="402"/>
      <c r="Q94" s="402"/>
      <c r="R94" s="404"/>
    </row>
    <row r="95" spans="2:18">
      <c r="B95" s="401"/>
      <c r="C95" s="402"/>
      <c r="D95" s="402"/>
      <c r="E95" s="402"/>
      <c r="F95" s="402"/>
      <c r="G95" s="402"/>
      <c r="H95" s="402"/>
      <c r="I95" s="402"/>
      <c r="J95" s="402"/>
      <c r="K95" s="402"/>
      <c r="L95" s="402"/>
      <c r="M95" s="402"/>
      <c r="N95" s="402"/>
      <c r="O95" s="402"/>
      <c r="P95" s="402"/>
      <c r="Q95" s="402"/>
      <c r="R95" s="404"/>
    </row>
    <row r="96" spans="2:18">
      <c r="B96" s="401"/>
      <c r="C96" s="402"/>
      <c r="D96" s="402"/>
      <c r="E96" s="402"/>
      <c r="F96" s="402"/>
      <c r="G96" s="402"/>
      <c r="H96" s="402"/>
      <c r="I96" s="402"/>
      <c r="J96" s="402"/>
      <c r="K96" s="402"/>
      <c r="L96" s="402"/>
      <c r="M96" s="402"/>
      <c r="N96" s="402"/>
      <c r="O96" s="402"/>
      <c r="P96" s="402"/>
      <c r="Q96" s="402"/>
      <c r="R96" s="404"/>
    </row>
    <row r="97" spans="2:18">
      <c r="B97" s="401"/>
      <c r="C97" s="402"/>
      <c r="D97" s="402"/>
      <c r="E97" s="402"/>
      <c r="F97" s="402"/>
      <c r="G97" s="402"/>
      <c r="H97" s="402"/>
      <c r="I97" s="402"/>
      <c r="J97" s="402"/>
      <c r="K97" s="402"/>
      <c r="L97" s="402"/>
      <c r="M97" s="402"/>
      <c r="N97" s="402"/>
      <c r="O97" s="402"/>
      <c r="P97" s="402"/>
      <c r="Q97" s="402"/>
      <c r="R97" s="404"/>
    </row>
    <row r="98" spans="2:18">
      <c r="B98" s="401"/>
      <c r="C98" s="402"/>
      <c r="D98" s="402"/>
      <c r="E98" s="402"/>
      <c r="F98" s="402"/>
      <c r="G98" s="402"/>
      <c r="H98" s="402"/>
      <c r="I98" s="402"/>
      <c r="J98" s="402"/>
      <c r="K98" s="402"/>
      <c r="L98" s="402"/>
      <c r="M98" s="402"/>
      <c r="N98" s="402"/>
      <c r="O98" s="402"/>
      <c r="P98" s="402"/>
      <c r="Q98" s="402"/>
      <c r="R98" s="404"/>
    </row>
    <row r="99" spans="2:18">
      <c r="B99" s="401"/>
      <c r="C99" s="414"/>
      <c r="D99" s="414"/>
      <c r="E99" s="414"/>
      <c r="F99" s="414"/>
      <c r="G99" s="414"/>
      <c r="H99" s="414"/>
      <c r="I99" s="414"/>
      <c r="J99" s="414"/>
      <c r="K99" s="414"/>
      <c r="L99" s="414"/>
      <c r="M99" s="414"/>
      <c r="N99" s="414"/>
      <c r="O99" s="404"/>
      <c r="P99" s="404"/>
      <c r="Q99" s="404"/>
      <c r="R99" s="404"/>
    </row>
    <row r="100" spans="2:18">
      <c r="B100" s="401"/>
      <c r="C100" s="414"/>
      <c r="D100" s="414"/>
      <c r="E100" s="414"/>
      <c r="F100" s="414"/>
      <c r="G100" s="414"/>
      <c r="H100" s="414"/>
      <c r="I100" s="414"/>
      <c r="J100" s="414"/>
      <c r="K100" s="414"/>
      <c r="L100" s="414"/>
      <c r="M100" s="414"/>
      <c r="N100" s="414"/>
      <c r="O100" s="404"/>
      <c r="P100" s="404"/>
      <c r="Q100" s="404"/>
      <c r="R100" s="404"/>
    </row>
    <row r="101" spans="2:18">
      <c r="B101" s="401"/>
      <c r="C101" s="414"/>
      <c r="D101" s="414"/>
      <c r="E101" s="414"/>
      <c r="F101" s="414"/>
      <c r="G101" s="414"/>
      <c r="H101" s="414"/>
      <c r="I101" s="414"/>
      <c r="J101" s="414"/>
      <c r="K101" s="414"/>
      <c r="L101" s="414"/>
      <c r="M101" s="414"/>
      <c r="N101" s="414"/>
      <c r="O101" s="404"/>
      <c r="P101" s="404"/>
      <c r="Q101" s="404"/>
      <c r="R101" s="404"/>
    </row>
    <row r="102" spans="2:18">
      <c r="C102" s="400"/>
      <c r="D102" s="400"/>
      <c r="E102" s="400"/>
      <c r="F102" s="400"/>
      <c r="G102" s="400"/>
      <c r="H102" s="400"/>
      <c r="I102" s="400"/>
      <c r="J102" s="400"/>
      <c r="K102" s="400"/>
      <c r="L102" s="400"/>
      <c r="M102" s="400"/>
      <c r="N102" s="400"/>
      <c r="O102" s="400"/>
      <c r="P102" s="400"/>
      <c r="Q102" s="400"/>
    </row>
    <row r="103" spans="2:18">
      <c r="C103" s="400"/>
      <c r="D103" s="400"/>
      <c r="E103" s="400"/>
      <c r="F103" s="400"/>
      <c r="G103" s="400"/>
      <c r="H103" s="400"/>
      <c r="I103" s="400"/>
      <c r="J103" s="400"/>
      <c r="K103" s="400"/>
      <c r="L103" s="400"/>
      <c r="M103" s="400"/>
      <c r="N103" s="400"/>
      <c r="O103" s="400"/>
      <c r="P103" s="400"/>
      <c r="Q103" s="400"/>
    </row>
    <row r="104" spans="2:18">
      <c r="C104" s="400"/>
      <c r="D104" s="400"/>
      <c r="E104" s="400"/>
      <c r="F104" s="400"/>
      <c r="G104" s="400"/>
      <c r="H104" s="400"/>
      <c r="I104" s="400"/>
      <c r="J104" s="400"/>
      <c r="K104" s="400"/>
      <c r="L104" s="400"/>
      <c r="M104" s="400"/>
      <c r="N104" s="400"/>
      <c r="O104" s="400"/>
      <c r="P104" s="400"/>
      <c r="Q104" s="400"/>
    </row>
    <row r="105" spans="2:18">
      <c r="C105" s="400"/>
      <c r="D105" s="400"/>
      <c r="E105" s="400"/>
      <c r="F105" s="400"/>
      <c r="G105" s="400"/>
      <c r="H105" s="400"/>
      <c r="I105" s="400"/>
      <c r="J105" s="400"/>
      <c r="K105" s="400"/>
      <c r="L105" s="400"/>
      <c r="M105" s="400"/>
      <c r="N105" s="400"/>
      <c r="O105" s="400"/>
      <c r="P105" s="400"/>
      <c r="Q105" s="400"/>
    </row>
    <row r="106" spans="2:18">
      <c r="C106" s="400"/>
      <c r="D106" s="400"/>
      <c r="E106" s="400"/>
      <c r="F106" s="400"/>
      <c r="G106" s="400"/>
      <c r="H106" s="400"/>
      <c r="I106" s="400"/>
      <c r="J106" s="400"/>
      <c r="K106" s="400"/>
      <c r="L106" s="400"/>
      <c r="M106" s="400"/>
      <c r="N106" s="400"/>
      <c r="O106" s="400"/>
      <c r="P106" s="400"/>
      <c r="Q106" s="400"/>
    </row>
    <row r="107" spans="2:18">
      <c r="C107" s="400"/>
      <c r="D107" s="400"/>
      <c r="E107" s="400"/>
      <c r="F107" s="400"/>
      <c r="G107" s="400"/>
      <c r="H107" s="400"/>
      <c r="I107" s="400"/>
      <c r="J107" s="400"/>
      <c r="K107" s="400"/>
      <c r="L107" s="400"/>
      <c r="M107" s="400"/>
      <c r="N107" s="400"/>
      <c r="O107" s="400"/>
      <c r="P107" s="400"/>
      <c r="Q107" s="400"/>
    </row>
    <row r="108" spans="2:18">
      <c r="C108" s="400"/>
      <c r="D108" s="400"/>
      <c r="E108" s="400"/>
      <c r="F108" s="400"/>
      <c r="G108" s="400"/>
      <c r="H108" s="400"/>
      <c r="I108" s="400"/>
      <c r="J108" s="400"/>
      <c r="K108" s="400"/>
      <c r="L108" s="400"/>
      <c r="M108" s="400"/>
      <c r="N108" s="400"/>
      <c r="O108" s="400"/>
      <c r="P108" s="400"/>
      <c r="Q108" s="400"/>
    </row>
    <row r="109" spans="2:18">
      <c r="C109" s="400"/>
      <c r="D109" s="400"/>
      <c r="E109" s="400"/>
      <c r="F109" s="400"/>
      <c r="G109" s="400"/>
      <c r="H109" s="400"/>
      <c r="I109" s="400"/>
      <c r="J109" s="400"/>
      <c r="K109" s="400"/>
      <c r="L109" s="400"/>
      <c r="M109" s="400"/>
      <c r="N109" s="400"/>
      <c r="O109" s="400"/>
      <c r="P109" s="400"/>
      <c r="Q109" s="400"/>
    </row>
    <row r="110" spans="2:18">
      <c r="C110" s="400"/>
      <c r="D110" s="400"/>
      <c r="E110" s="400"/>
      <c r="F110" s="400"/>
      <c r="G110" s="400"/>
      <c r="H110" s="400"/>
      <c r="I110" s="400"/>
      <c r="J110" s="400"/>
      <c r="K110" s="400"/>
      <c r="L110" s="400"/>
      <c r="M110" s="400"/>
      <c r="N110" s="400"/>
      <c r="O110" s="400"/>
      <c r="P110" s="400"/>
      <c r="Q110" s="400"/>
    </row>
    <row r="111" spans="2:18">
      <c r="C111" s="400"/>
      <c r="D111" s="400"/>
      <c r="E111" s="400"/>
      <c r="F111" s="400"/>
      <c r="G111" s="400"/>
      <c r="H111" s="400"/>
      <c r="I111" s="400"/>
      <c r="J111" s="400"/>
      <c r="K111" s="400"/>
      <c r="L111" s="400"/>
      <c r="M111" s="400"/>
      <c r="N111" s="400"/>
      <c r="O111" s="400"/>
      <c r="P111" s="400"/>
      <c r="Q111" s="400"/>
    </row>
    <row r="112" spans="2:18">
      <c r="C112" s="400"/>
      <c r="D112" s="400"/>
      <c r="E112" s="400"/>
      <c r="F112" s="400"/>
      <c r="G112" s="400"/>
      <c r="H112" s="400"/>
      <c r="I112" s="400"/>
      <c r="J112" s="400"/>
      <c r="K112" s="400"/>
      <c r="L112" s="400"/>
      <c r="M112" s="400"/>
      <c r="N112" s="400"/>
      <c r="O112" s="400"/>
      <c r="P112" s="400"/>
      <c r="Q112" s="400"/>
    </row>
    <row r="113" spans="3:17">
      <c r="C113" s="400"/>
      <c r="D113" s="400"/>
      <c r="E113" s="400"/>
      <c r="F113" s="400"/>
      <c r="G113" s="400"/>
      <c r="H113" s="400"/>
      <c r="I113" s="400"/>
      <c r="J113" s="400"/>
      <c r="K113" s="400"/>
      <c r="L113" s="400"/>
      <c r="M113" s="400"/>
      <c r="N113" s="400"/>
      <c r="O113" s="400"/>
      <c r="P113" s="400"/>
      <c r="Q113" s="400"/>
    </row>
    <row r="114" spans="3:17">
      <c r="C114" s="400"/>
      <c r="D114" s="400"/>
      <c r="E114" s="400"/>
      <c r="F114" s="400"/>
      <c r="G114" s="400"/>
      <c r="H114" s="400"/>
      <c r="I114" s="400"/>
      <c r="J114" s="400"/>
      <c r="K114" s="400"/>
      <c r="L114" s="400"/>
      <c r="M114" s="400"/>
      <c r="N114" s="400"/>
      <c r="O114" s="400"/>
      <c r="P114" s="400"/>
      <c r="Q114" s="400"/>
    </row>
    <row r="115" spans="3:17">
      <c r="C115" s="400"/>
      <c r="D115" s="400"/>
      <c r="E115" s="400"/>
      <c r="F115" s="400"/>
      <c r="G115" s="400"/>
      <c r="H115" s="400"/>
      <c r="I115" s="400"/>
      <c r="J115" s="400"/>
      <c r="K115" s="400"/>
      <c r="L115" s="400"/>
      <c r="M115" s="400"/>
      <c r="N115" s="400"/>
      <c r="O115" s="400"/>
      <c r="P115" s="400"/>
      <c r="Q115" s="400"/>
    </row>
    <row r="116" spans="3:17">
      <c r="C116" s="400"/>
      <c r="D116" s="400"/>
      <c r="E116" s="400"/>
      <c r="F116" s="400"/>
      <c r="G116" s="400"/>
      <c r="H116" s="400"/>
      <c r="I116" s="400"/>
      <c r="J116" s="400"/>
      <c r="K116" s="400"/>
      <c r="L116" s="400"/>
      <c r="M116" s="400"/>
      <c r="N116" s="400"/>
      <c r="O116" s="400"/>
      <c r="P116" s="400"/>
      <c r="Q116" s="400"/>
    </row>
    <row r="117" spans="3:17">
      <c r="C117" s="400"/>
      <c r="D117" s="400"/>
      <c r="E117" s="400"/>
      <c r="F117" s="400"/>
      <c r="G117" s="400"/>
      <c r="H117" s="400"/>
      <c r="I117" s="400"/>
      <c r="J117" s="400"/>
      <c r="K117" s="400"/>
      <c r="L117" s="400"/>
      <c r="M117" s="400"/>
      <c r="N117" s="400"/>
      <c r="O117" s="400"/>
      <c r="P117" s="400"/>
      <c r="Q117" s="400"/>
    </row>
    <row r="118" spans="3:17">
      <c r="C118" s="400"/>
      <c r="D118" s="400"/>
      <c r="E118" s="400"/>
      <c r="F118" s="400"/>
      <c r="G118" s="400"/>
      <c r="H118" s="400"/>
      <c r="I118" s="400"/>
      <c r="J118" s="400"/>
      <c r="K118" s="400"/>
      <c r="L118" s="400"/>
      <c r="M118" s="400"/>
      <c r="N118" s="400"/>
      <c r="O118" s="400"/>
      <c r="P118" s="400"/>
      <c r="Q118" s="400"/>
    </row>
    <row r="119" spans="3:17">
      <c r="C119" s="400"/>
      <c r="D119" s="400"/>
      <c r="E119" s="400"/>
      <c r="F119" s="400"/>
      <c r="G119" s="400"/>
      <c r="H119" s="400"/>
      <c r="I119" s="400"/>
      <c r="J119" s="400"/>
      <c r="K119" s="400"/>
      <c r="L119" s="400"/>
      <c r="M119" s="400"/>
      <c r="N119" s="400"/>
      <c r="O119" s="400"/>
      <c r="P119" s="400"/>
      <c r="Q119" s="400"/>
    </row>
    <row r="120" spans="3:17">
      <c r="C120" s="400"/>
      <c r="D120" s="400"/>
      <c r="E120" s="400"/>
      <c r="F120" s="400"/>
      <c r="G120" s="400"/>
      <c r="H120" s="400"/>
      <c r="I120" s="400"/>
      <c r="J120" s="400"/>
      <c r="K120" s="400"/>
      <c r="L120" s="400"/>
      <c r="M120" s="400"/>
      <c r="N120" s="400"/>
      <c r="O120" s="400"/>
      <c r="P120" s="400"/>
      <c r="Q120" s="400"/>
    </row>
    <row r="121" spans="3:17">
      <c r="C121" s="400"/>
      <c r="D121" s="400"/>
      <c r="E121" s="400"/>
      <c r="F121" s="400"/>
      <c r="G121" s="400"/>
      <c r="H121" s="400"/>
      <c r="I121" s="400"/>
      <c r="J121" s="400"/>
      <c r="K121" s="400"/>
      <c r="L121" s="400"/>
      <c r="M121" s="400"/>
      <c r="N121" s="400"/>
      <c r="O121" s="400"/>
      <c r="P121" s="400"/>
      <c r="Q121" s="400"/>
    </row>
    <row r="122" spans="3:17">
      <c r="C122" s="400"/>
      <c r="D122" s="400"/>
      <c r="E122" s="400"/>
      <c r="F122" s="400"/>
      <c r="G122" s="400"/>
      <c r="H122" s="400"/>
      <c r="I122" s="400"/>
      <c r="J122" s="400"/>
      <c r="K122" s="400"/>
      <c r="L122" s="400"/>
      <c r="M122" s="400"/>
      <c r="N122" s="400"/>
      <c r="O122" s="400"/>
      <c r="P122" s="400"/>
      <c r="Q122" s="400"/>
    </row>
    <row r="123" spans="3:17">
      <c r="C123" s="400"/>
      <c r="D123" s="400"/>
      <c r="E123" s="400"/>
      <c r="F123" s="400"/>
      <c r="G123" s="400"/>
      <c r="H123" s="400"/>
      <c r="I123" s="400"/>
      <c r="J123" s="400"/>
      <c r="K123" s="400"/>
      <c r="L123" s="400"/>
      <c r="M123" s="400"/>
      <c r="N123" s="400"/>
      <c r="O123" s="400"/>
      <c r="P123" s="400"/>
      <c r="Q123" s="400"/>
    </row>
    <row r="124" spans="3:17">
      <c r="C124" s="400"/>
      <c r="D124" s="400"/>
      <c r="E124" s="400"/>
      <c r="F124" s="400"/>
      <c r="G124" s="400"/>
      <c r="H124" s="400"/>
      <c r="I124" s="400"/>
      <c r="J124" s="400"/>
      <c r="K124" s="400"/>
      <c r="L124" s="400"/>
      <c r="M124" s="400"/>
      <c r="N124" s="400"/>
      <c r="O124" s="400"/>
      <c r="P124" s="400"/>
      <c r="Q124" s="400"/>
    </row>
    <row r="125" spans="3:17">
      <c r="C125" s="400"/>
      <c r="D125" s="400"/>
      <c r="E125" s="400"/>
      <c r="F125" s="400"/>
      <c r="G125" s="400"/>
      <c r="H125" s="400"/>
      <c r="I125" s="400"/>
      <c r="J125" s="400"/>
      <c r="K125" s="400"/>
      <c r="L125" s="400"/>
      <c r="M125" s="400"/>
      <c r="N125" s="400"/>
      <c r="O125" s="400"/>
      <c r="P125" s="400"/>
      <c r="Q125" s="400"/>
    </row>
    <row r="126" spans="3:17">
      <c r="C126" s="400"/>
      <c r="D126" s="400"/>
      <c r="E126" s="400"/>
      <c r="F126" s="400"/>
      <c r="G126" s="400"/>
      <c r="H126" s="400"/>
      <c r="I126" s="400"/>
      <c r="J126" s="400"/>
      <c r="K126" s="400"/>
      <c r="L126" s="400"/>
      <c r="M126" s="400"/>
      <c r="N126" s="400"/>
      <c r="O126" s="400"/>
      <c r="P126" s="400"/>
      <c r="Q126" s="400"/>
    </row>
    <row r="127" spans="3:17">
      <c r="C127" s="400"/>
      <c r="D127" s="400"/>
      <c r="E127" s="400"/>
      <c r="F127" s="400"/>
      <c r="G127" s="400"/>
      <c r="H127" s="400"/>
      <c r="I127" s="400"/>
      <c r="J127" s="400"/>
      <c r="K127" s="400"/>
      <c r="L127" s="400"/>
      <c r="M127" s="400"/>
      <c r="N127" s="400"/>
      <c r="O127" s="400"/>
      <c r="P127" s="400"/>
      <c r="Q127" s="400"/>
    </row>
    <row r="128" spans="3:17">
      <c r="C128" s="400"/>
      <c r="D128" s="400"/>
      <c r="E128" s="400"/>
      <c r="F128" s="400"/>
      <c r="G128" s="400"/>
      <c r="H128" s="400"/>
      <c r="I128" s="400"/>
      <c r="J128" s="400"/>
      <c r="K128" s="400"/>
      <c r="L128" s="400"/>
      <c r="M128" s="400"/>
      <c r="N128" s="400"/>
      <c r="O128" s="400"/>
      <c r="P128" s="400"/>
      <c r="Q128" s="400"/>
    </row>
    <row r="129" spans="3:17">
      <c r="C129" s="400"/>
      <c r="D129" s="400"/>
      <c r="E129" s="400"/>
      <c r="F129" s="400"/>
      <c r="G129" s="400"/>
      <c r="H129" s="400"/>
      <c r="I129" s="400"/>
      <c r="J129" s="400"/>
      <c r="K129" s="400"/>
      <c r="L129" s="400"/>
      <c r="M129" s="400"/>
      <c r="N129" s="400"/>
      <c r="O129" s="400"/>
      <c r="P129" s="400"/>
      <c r="Q129" s="400"/>
    </row>
    <row r="130" spans="3:17">
      <c r="C130" s="400"/>
      <c r="D130" s="400"/>
      <c r="E130" s="400"/>
      <c r="F130" s="400"/>
      <c r="G130" s="400"/>
      <c r="H130" s="400"/>
      <c r="I130" s="400"/>
      <c r="J130" s="400"/>
      <c r="K130" s="400"/>
      <c r="L130" s="400"/>
      <c r="M130" s="400"/>
      <c r="N130" s="400"/>
      <c r="O130" s="400"/>
      <c r="P130" s="400"/>
      <c r="Q130" s="400"/>
    </row>
    <row r="131" spans="3:17">
      <c r="C131" s="400"/>
      <c r="D131" s="400"/>
      <c r="E131" s="400"/>
      <c r="F131" s="400"/>
      <c r="G131" s="400"/>
      <c r="H131" s="400"/>
      <c r="I131" s="400"/>
      <c r="J131" s="400"/>
      <c r="K131" s="400"/>
      <c r="L131" s="400"/>
      <c r="M131" s="400"/>
      <c r="N131" s="400"/>
      <c r="O131" s="400"/>
      <c r="P131" s="400"/>
      <c r="Q131" s="400"/>
    </row>
    <row r="132" spans="3:17">
      <c r="C132" s="400"/>
      <c r="D132" s="400"/>
      <c r="E132" s="400"/>
      <c r="F132" s="400"/>
      <c r="G132" s="400"/>
      <c r="H132" s="400"/>
      <c r="I132" s="400"/>
      <c r="J132" s="400"/>
      <c r="K132" s="400"/>
      <c r="L132" s="400"/>
      <c r="M132" s="400"/>
      <c r="N132" s="400"/>
      <c r="O132" s="400"/>
      <c r="P132" s="400"/>
      <c r="Q132" s="400"/>
    </row>
    <row r="133" spans="3:17">
      <c r="C133" s="400"/>
      <c r="D133" s="400"/>
      <c r="E133" s="400"/>
      <c r="F133" s="400"/>
      <c r="G133" s="400"/>
      <c r="H133" s="400"/>
      <c r="I133" s="400"/>
      <c r="J133" s="400"/>
      <c r="K133" s="400"/>
      <c r="L133" s="400"/>
      <c r="M133" s="400"/>
      <c r="N133" s="400"/>
      <c r="O133" s="400"/>
      <c r="P133" s="400"/>
      <c r="Q133" s="400"/>
    </row>
    <row r="134" spans="3:17">
      <c r="C134" s="400"/>
      <c r="D134" s="400"/>
      <c r="E134" s="400"/>
      <c r="F134" s="400"/>
      <c r="G134" s="400"/>
      <c r="H134" s="400"/>
      <c r="I134" s="400"/>
      <c r="J134" s="400"/>
      <c r="K134" s="400"/>
      <c r="L134" s="400"/>
      <c r="M134" s="400"/>
      <c r="N134" s="400"/>
      <c r="O134" s="400"/>
      <c r="P134" s="400"/>
      <c r="Q134" s="400"/>
    </row>
    <row r="135" spans="3:17">
      <c r="C135" s="400"/>
      <c r="D135" s="400"/>
      <c r="E135" s="400"/>
      <c r="F135" s="400"/>
      <c r="G135" s="400"/>
      <c r="H135" s="400"/>
      <c r="I135" s="400"/>
      <c r="J135" s="400"/>
      <c r="K135" s="400"/>
      <c r="L135" s="400"/>
      <c r="M135" s="400"/>
      <c r="N135" s="400"/>
      <c r="O135" s="400"/>
      <c r="P135" s="400"/>
      <c r="Q135" s="400"/>
    </row>
    <row r="136" spans="3:17">
      <c r="C136" s="400"/>
      <c r="D136" s="400"/>
      <c r="E136" s="400"/>
      <c r="F136" s="400"/>
      <c r="G136" s="400"/>
      <c r="H136" s="400"/>
      <c r="I136" s="400"/>
      <c r="J136" s="400"/>
      <c r="K136" s="400"/>
      <c r="L136" s="400"/>
      <c r="M136" s="400"/>
      <c r="N136" s="400"/>
      <c r="O136" s="400"/>
      <c r="P136" s="400"/>
      <c r="Q136" s="400"/>
    </row>
    <row r="137" spans="3:17">
      <c r="C137" s="400"/>
      <c r="D137" s="400"/>
      <c r="E137" s="400"/>
      <c r="F137" s="400"/>
      <c r="G137" s="400"/>
      <c r="H137" s="400"/>
      <c r="I137" s="400"/>
      <c r="J137" s="400"/>
      <c r="K137" s="400"/>
      <c r="L137" s="400"/>
      <c r="M137" s="400"/>
      <c r="N137" s="400"/>
      <c r="O137" s="400"/>
      <c r="P137" s="400"/>
      <c r="Q137" s="400"/>
    </row>
    <row r="138" spans="3:17">
      <c r="C138" s="400"/>
      <c r="D138" s="400"/>
      <c r="E138" s="400"/>
      <c r="F138" s="400"/>
      <c r="G138" s="400"/>
      <c r="H138" s="400"/>
      <c r="I138" s="400"/>
      <c r="J138" s="400"/>
      <c r="K138" s="400"/>
      <c r="L138" s="400"/>
      <c r="M138" s="400"/>
      <c r="N138" s="400"/>
      <c r="O138" s="400"/>
      <c r="P138" s="400"/>
      <c r="Q138" s="400"/>
    </row>
    <row r="139" spans="3:17">
      <c r="C139" s="400"/>
      <c r="D139" s="400"/>
      <c r="E139" s="400"/>
      <c r="F139" s="400"/>
      <c r="G139" s="400"/>
      <c r="H139" s="400"/>
      <c r="I139" s="400"/>
      <c r="J139" s="400"/>
      <c r="K139" s="400"/>
      <c r="L139" s="400"/>
      <c r="M139" s="400"/>
      <c r="N139" s="400"/>
      <c r="O139" s="400"/>
      <c r="P139" s="400"/>
      <c r="Q139" s="400"/>
    </row>
    <row r="140" spans="3:17">
      <c r="C140" s="400"/>
      <c r="D140" s="400"/>
      <c r="E140" s="400"/>
      <c r="F140" s="400"/>
      <c r="G140" s="400"/>
      <c r="H140" s="400"/>
      <c r="I140" s="400"/>
      <c r="J140" s="400"/>
      <c r="K140" s="400"/>
      <c r="L140" s="400"/>
      <c r="M140" s="400"/>
      <c r="N140" s="400"/>
      <c r="O140" s="400"/>
      <c r="P140" s="400"/>
      <c r="Q140" s="400"/>
    </row>
    <row r="141" spans="3:17">
      <c r="C141" s="400"/>
      <c r="D141" s="400"/>
      <c r="E141" s="400"/>
      <c r="F141" s="400"/>
      <c r="G141" s="400"/>
      <c r="H141" s="400"/>
      <c r="I141" s="400"/>
      <c r="J141" s="400"/>
      <c r="K141" s="400"/>
      <c r="L141" s="400"/>
      <c r="M141" s="400"/>
      <c r="N141" s="400"/>
      <c r="O141" s="400"/>
      <c r="P141" s="400"/>
      <c r="Q141" s="400"/>
    </row>
    <row r="142" spans="3:17">
      <c r="C142" s="400"/>
      <c r="D142" s="400"/>
      <c r="E142" s="400"/>
      <c r="F142" s="400"/>
      <c r="G142" s="400"/>
      <c r="H142" s="400"/>
      <c r="I142" s="400"/>
      <c r="J142" s="400"/>
      <c r="K142" s="400"/>
      <c r="L142" s="400"/>
      <c r="M142" s="400"/>
      <c r="N142" s="400"/>
      <c r="O142" s="400"/>
      <c r="P142" s="400"/>
      <c r="Q142" s="400"/>
    </row>
    <row r="143" spans="3:17">
      <c r="C143" s="400"/>
      <c r="D143" s="400"/>
      <c r="E143" s="400"/>
      <c r="F143" s="400"/>
      <c r="G143" s="400"/>
      <c r="H143" s="400"/>
      <c r="I143" s="400"/>
      <c r="J143" s="400"/>
      <c r="K143" s="400"/>
      <c r="L143" s="400"/>
      <c r="M143" s="400"/>
      <c r="N143" s="400"/>
      <c r="O143" s="400"/>
      <c r="P143" s="400"/>
      <c r="Q143" s="400"/>
    </row>
    <row r="144" spans="3:17">
      <c r="C144" s="400"/>
      <c r="D144" s="400"/>
      <c r="E144" s="400"/>
      <c r="F144" s="400"/>
      <c r="G144" s="400"/>
      <c r="H144" s="400"/>
      <c r="I144" s="400"/>
      <c r="J144" s="400"/>
      <c r="K144" s="400"/>
      <c r="L144" s="400"/>
      <c r="M144" s="400"/>
      <c r="N144" s="400"/>
      <c r="O144" s="400"/>
      <c r="P144" s="400"/>
      <c r="Q144" s="400"/>
    </row>
    <row r="145" spans="3:17">
      <c r="C145" s="400"/>
      <c r="D145" s="400"/>
      <c r="E145" s="400"/>
      <c r="F145" s="400"/>
      <c r="G145" s="400"/>
      <c r="H145" s="400"/>
      <c r="I145" s="400"/>
      <c r="J145" s="400"/>
      <c r="K145" s="400"/>
      <c r="L145" s="400"/>
      <c r="M145" s="400"/>
      <c r="N145" s="400"/>
      <c r="O145" s="400"/>
      <c r="P145" s="400"/>
      <c r="Q145" s="400"/>
    </row>
  </sheetData>
  <mergeCells count="13">
    <mergeCell ref="A3:Q3"/>
    <mergeCell ref="A5:A6"/>
    <mergeCell ref="B5:B6"/>
    <mergeCell ref="C5:E5"/>
    <mergeCell ref="F5:H5"/>
    <mergeCell ref="I5:K5"/>
    <mergeCell ref="L5:N5"/>
    <mergeCell ref="O5:Q5"/>
    <mergeCell ref="E21:E22"/>
    <mergeCell ref="H21:H22"/>
    <mergeCell ref="K21:K22"/>
    <mergeCell ref="N21:N22"/>
    <mergeCell ref="Q21:Q22"/>
  </mergeCells>
  <hyperlinks>
    <hyperlink ref="Q2" location="පටුන!A1" display="පටුන වෙත"/>
  </hyperlinks>
  <printOptions horizontalCentered="1" verticalCentered="1"/>
  <pageMargins left="0.196850393700787" right="0.196850393700787" top="0.39" bottom="0.31496062992126" header="0.31496062992126" footer="0.31496062992126"/>
  <pageSetup paperSize="9" scale="66" firstPageNumber="0" orientation="landscape" r:id="rId1"/>
  <headerFooter alignWithMargins="0">
    <oddHeader>&amp;L&amp;"Calibri"&amp;10&amp;K000000 [Limited Sharing]&amp;1#_x000D_</oddHead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E126"/>
  <sheetViews>
    <sheetView showGridLines="0" topLeftCell="E1" zoomScaleNormal="100" zoomScaleSheetLayoutView="75" workbookViewId="0">
      <selection activeCell="AA2" sqref="AA2"/>
    </sheetView>
  </sheetViews>
  <sheetFormatPr defaultRowHeight="13.5"/>
  <cols>
    <col min="1" max="1" width="4.625" style="384" customWidth="1"/>
    <col min="2" max="2" width="13.875" style="384" customWidth="1"/>
    <col min="3" max="27" width="7.625" style="384" customWidth="1"/>
    <col min="28" max="38" width="9" style="384"/>
    <col min="39" max="39" width="9.25" style="384" bestFit="1" customWidth="1"/>
    <col min="40" max="40" width="9" style="384"/>
    <col min="41" max="45" width="9.25" style="384" bestFit="1" customWidth="1"/>
    <col min="46" max="46" width="9" style="384"/>
    <col min="47" max="48" width="9.25" style="384" bestFit="1" customWidth="1"/>
    <col min="49" max="16384" width="9" style="384"/>
  </cols>
  <sheetData>
    <row r="1" spans="1:57" s="878" customFormat="1" ht="15.75">
      <c r="A1" s="876" t="s">
        <v>114</v>
      </c>
      <c r="B1" s="874"/>
      <c r="C1" s="874"/>
      <c r="D1" s="874"/>
      <c r="E1" s="874"/>
      <c r="F1" s="874"/>
      <c r="G1" s="874"/>
      <c r="H1" s="874"/>
      <c r="I1" s="874"/>
      <c r="J1" s="874"/>
      <c r="K1" s="874"/>
      <c r="L1" s="874"/>
      <c r="M1" s="874"/>
      <c r="N1" s="874"/>
      <c r="O1" s="874"/>
      <c r="P1" s="874"/>
      <c r="Q1" s="874"/>
      <c r="R1" s="874"/>
      <c r="S1" s="874"/>
      <c r="T1" s="874"/>
      <c r="U1" s="874"/>
      <c r="V1" s="874"/>
      <c r="W1" s="874"/>
      <c r="X1" s="877"/>
      <c r="Y1" s="877"/>
      <c r="Z1" s="874"/>
      <c r="AA1" s="877" t="s">
        <v>704</v>
      </c>
    </row>
    <row r="2" spans="1:57" s="878" customFormat="1" ht="15.75">
      <c r="A2" s="876"/>
      <c r="B2" s="874"/>
      <c r="C2" s="874"/>
      <c r="D2" s="874"/>
      <c r="E2" s="874"/>
      <c r="F2" s="874"/>
      <c r="G2" s="874"/>
      <c r="H2" s="874"/>
      <c r="I2" s="874"/>
      <c r="J2" s="874"/>
      <c r="K2" s="874"/>
      <c r="L2" s="874"/>
      <c r="M2" s="874"/>
      <c r="N2" s="874"/>
      <c r="O2" s="874"/>
      <c r="P2" s="874"/>
      <c r="Q2" s="874"/>
      <c r="R2" s="874"/>
      <c r="S2" s="874"/>
      <c r="T2" s="874"/>
      <c r="U2" s="874"/>
      <c r="V2" s="874"/>
      <c r="W2" s="874"/>
      <c r="X2" s="877"/>
      <c r="Y2" s="877"/>
      <c r="Z2" s="874"/>
      <c r="AA2" s="1981" t="s">
        <v>1482</v>
      </c>
    </row>
    <row r="3" spans="1:57" s="878" customFormat="1" ht="15.75">
      <c r="A3" s="2087" t="s">
        <v>705</v>
      </c>
      <c r="B3" s="2087"/>
      <c r="C3" s="2087"/>
      <c r="D3" s="2087"/>
      <c r="E3" s="2087"/>
      <c r="F3" s="2087"/>
      <c r="G3" s="2087"/>
      <c r="H3" s="2087"/>
      <c r="I3" s="2087"/>
      <c r="J3" s="2087"/>
      <c r="K3" s="2087"/>
      <c r="L3" s="2087"/>
      <c r="M3" s="2087"/>
      <c r="N3" s="2087"/>
      <c r="O3" s="2087"/>
      <c r="P3" s="2087"/>
      <c r="Q3" s="2087"/>
      <c r="R3" s="2087"/>
      <c r="S3" s="2087"/>
      <c r="T3" s="2087"/>
      <c r="U3" s="2087"/>
      <c r="V3" s="2087"/>
      <c r="W3" s="2087"/>
      <c r="X3" s="2087"/>
      <c r="Y3" s="2087"/>
      <c r="Z3" s="2087"/>
      <c r="AA3" s="2087"/>
    </row>
    <row r="4" spans="1:57" ht="14.25" thickBot="1">
      <c r="H4" s="404"/>
      <c r="I4" s="404"/>
      <c r="J4" s="404"/>
      <c r="K4" s="404"/>
      <c r="L4" s="404"/>
      <c r="M4" s="404"/>
      <c r="N4" s="404"/>
      <c r="O4" s="404"/>
      <c r="P4" s="404"/>
      <c r="Q4" s="404"/>
      <c r="R4" s="404"/>
      <c r="S4" s="404"/>
      <c r="T4" s="404"/>
      <c r="U4" s="404"/>
      <c r="V4" s="404"/>
      <c r="X4" s="405"/>
      <c r="Y4" s="405"/>
      <c r="AA4" s="405" t="s">
        <v>706</v>
      </c>
    </row>
    <row r="5" spans="1:57">
      <c r="A5" s="2088" t="s">
        <v>707</v>
      </c>
      <c r="B5" s="2096"/>
      <c r="C5" s="2088" t="s">
        <v>708</v>
      </c>
      <c r="D5" s="2101"/>
      <c r="E5" s="2101"/>
      <c r="F5" s="2101"/>
      <c r="G5" s="2102"/>
      <c r="H5" s="2106" t="s">
        <v>709</v>
      </c>
      <c r="I5" s="2107"/>
      <c r="J5" s="2107"/>
      <c r="K5" s="2107"/>
      <c r="L5" s="2107"/>
      <c r="M5" s="2107"/>
      <c r="N5" s="2107"/>
      <c r="O5" s="2107"/>
      <c r="P5" s="2107"/>
      <c r="Q5" s="2107"/>
      <c r="R5" s="2107"/>
      <c r="S5" s="2107"/>
      <c r="T5" s="2107"/>
      <c r="U5" s="2107"/>
      <c r="V5" s="2108"/>
      <c r="W5" s="2101" t="s">
        <v>385</v>
      </c>
      <c r="X5" s="2101"/>
      <c r="Y5" s="2101"/>
      <c r="Z5" s="2101"/>
      <c r="AA5" s="2109"/>
    </row>
    <row r="6" spans="1:57" s="415" customFormat="1">
      <c r="A6" s="2097"/>
      <c r="B6" s="2098"/>
      <c r="C6" s="2103"/>
      <c r="D6" s="2104"/>
      <c r="E6" s="2104"/>
      <c r="F6" s="2104"/>
      <c r="G6" s="2105"/>
      <c r="H6" s="2112" t="s">
        <v>710</v>
      </c>
      <c r="I6" s="2113"/>
      <c r="J6" s="2113"/>
      <c r="K6" s="2113"/>
      <c r="L6" s="2114"/>
      <c r="M6" s="2115" t="s">
        <v>711</v>
      </c>
      <c r="N6" s="2115"/>
      <c r="O6" s="2115"/>
      <c r="P6" s="2115"/>
      <c r="Q6" s="2116"/>
      <c r="R6" s="2117" t="s">
        <v>712</v>
      </c>
      <c r="S6" s="2118"/>
      <c r="T6" s="2118"/>
      <c r="U6" s="2118"/>
      <c r="V6" s="2119"/>
      <c r="W6" s="2110"/>
      <c r="X6" s="2110"/>
      <c r="Y6" s="2110"/>
      <c r="Z6" s="2110"/>
      <c r="AA6" s="2111"/>
      <c r="AB6" s="384"/>
      <c r="AC6" s="384"/>
      <c r="AD6" s="384"/>
      <c r="AE6" s="384"/>
      <c r="AF6" s="384"/>
      <c r="AG6" s="384"/>
    </row>
    <row r="7" spans="1:57" s="416" customFormat="1" ht="25.5" customHeight="1" thickBot="1">
      <c r="A7" s="2099"/>
      <c r="B7" s="2100"/>
      <c r="C7" s="1533">
        <v>2019</v>
      </c>
      <c r="D7" s="1529">
        <v>2020</v>
      </c>
      <c r="E7" s="1529">
        <v>2021</v>
      </c>
      <c r="F7" s="1529" t="s">
        <v>713</v>
      </c>
      <c r="G7" s="1529" t="s">
        <v>714</v>
      </c>
      <c r="H7" s="1529">
        <v>2019</v>
      </c>
      <c r="I7" s="1529">
        <v>2020</v>
      </c>
      <c r="J7" s="1529">
        <v>2021</v>
      </c>
      <c r="K7" s="1529" t="s">
        <v>713</v>
      </c>
      <c r="L7" s="1529" t="s">
        <v>714</v>
      </c>
      <c r="M7" s="1529">
        <v>2019</v>
      </c>
      <c r="N7" s="1529">
        <v>2020</v>
      </c>
      <c r="O7" s="1529">
        <v>2021</v>
      </c>
      <c r="P7" s="1529" t="s">
        <v>713</v>
      </c>
      <c r="Q7" s="1529" t="s">
        <v>714</v>
      </c>
      <c r="R7" s="1529">
        <v>2019</v>
      </c>
      <c r="S7" s="1529">
        <v>2020</v>
      </c>
      <c r="T7" s="1529">
        <v>2021</v>
      </c>
      <c r="U7" s="1529" t="s">
        <v>713</v>
      </c>
      <c r="V7" s="1529" t="s">
        <v>714</v>
      </c>
      <c r="W7" s="1529">
        <v>2019</v>
      </c>
      <c r="X7" s="1529">
        <v>2020</v>
      </c>
      <c r="Y7" s="1529">
        <v>2021</v>
      </c>
      <c r="Z7" s="1529" t="s">
        <v>713</v>
      </c>
      <c r="AA7" s="1530" t="s">
        <v>714</v>
      </c>
      <c r="AB7" s="384"/>
      <c r="AC7" s="384"/>
      <c r="AD7" s="384"/>
      <c r="AE7" s="384"/>
      <c r="AF7" s="384"/>
      <c r="AG7" s="384"/>
    </row>
    <row r="8" spans="1:57">
      <c r="A8" s="1520">
        <v>1</v>
      </c>
      <c r="B8" s="404" t="s">
        <v>365</v>
      </c>
      <c r="C8" s="1534">
        <v>1553</v>
      </c>
      <c r="D8" s="418">
        <v>1599</v>
      </c>
      <c r="E8" s="418">
        <v>1664</v>
      </c>
      <c r="F8" s="418">
        <v>1728</v>
      </c>
      <c r="G8" s="418">
        <v>1809</v>
      </c>
      <c r="H8" s="418">
        <v>628</v>
      </c>
      <c r="I8" s="418">
        <v>626</v>
      </c>
      <c r="J8" s="418">
        <v>646</v>
      </c>
      <c r="K8" s="418">
        <v>643</v>
      </c>
      <c r="L8" s="418">
        <v>630</v>
      </c>
      <c r="M8" s="418">
        <v>20</v>
      </c>
      <c r="N8" s="418">
        <v>23</v>
      </c>
      <c r="O8" s="418">
        <v>30</v>
      </c>
      <c r="P8" s="418">
        <v>27</v>
      </c>
      <c r="Q8" s="418">
        <v>25</v>
      </c>
      <c r="R8" s="418">
        <v>318</v>
      </c>
      <c r="S8" s="418">
        <v>311</v>
      </c>
      <c r="T8" s="418">
        <v>298</v>
      </c>
      <c r="U8" s="418">
        <v>287</v>
      </c>
      <c r="V8" s="418">
        <v>265</v>
      </c>
      <c r="W8" s="419">
        <v>2519</v>
      </c>
      <c r="X8" s="419">
        <v>2559</v>
      </c>
      <c r="Y8" s="419">
        <v>2638</v>
      </c>
      <c r="Z8" s="419">
        <v>2685</v>
      </c>
      <c r="AA8" s="1521">
        <v>2729</v>
      </c>
      <c r="AC8" s="400"/>
      <c r="AD8" s="400"/>
      <c r="AE8" s="400"/>
      <c r="AF8" s="400"/>
      <c r="AG8" s="400"/>
      <c r="AW8" s="400"/>
      <c r="AX8" s="400"/>
      <c r="AY8" s="400"/>
      <c r="AZ8" s="400"/>
      <c r="BA8" s="400"/>
    </row>
    <row r="9" spans="1:57">
      <c r="A9" s="1522">
        <v>2</v>
      </c>
      <c r="B9" s="1531" t="s">
        <v>387</v>
      </c>
      <c r="C9" s="1534">
        <v>565</v>
      </c>
      <c r="D9" s="418">
        <v>622</v>
      </c>
      <c r="E9" s="418">
        <v>692</v>
      </c>
      <c r="F9" s="418">
        <v>737</v>
      </c>
      <c r="G9" s="418">
        <v>819</v>
      </c>
      <c r="H9" s="418">
        <v>549</v>
      </c>
      <c r="I9" s="418">
        <v>609</v>
      </c>
      <c r="J9" s="418">
        <v>646</v>
      </c>
      <c r="K9" s="418">
        <v>653</v>
      </c>
      <c r="L9" s="418">
        <v>662</v>
      </c>
      <c r="M9" s="418">
        <v>10</v>
      </c>
      <c r="N9" s="418">
        <v>10</v>
      </c>
      <c r="O9" s="418">
        <v>10</v>
      </c>
      <c r="P9" s="418">
        <v>9</v>
      </c>
      <c r="Q9" s="418">
        <v>10</v>
      </c>
      <c r="R9" s="418">
        <v>87</v>
      </c>
      <c r="S9" s="418">
        <v>84</v>
      </c>
      <c r="T9" s="418">
        <v>83</v>
      </c>
      <c r="U9" s="418">
        <v>79</v>
      </c>
      <c r="V9" s="418">
        <v>75</v>
      </c>
      <c r="W9" s="419">
        <v>1211</v>
      </c>
      <c r="X9" s="419">
        <v>1325</v>
      </c>
      <c r="Y9" s="419">
        <v>1431</v>
      </c>
      <c r="Z9" s="419">
        <v>1478</v>
      </c>
      <c r="AA9" s="1521">
        <v>1566</v>
      </c>
      <c r="AW9" s="400"/>
      <c r="AX9" s="400"/>
      <c r="AY9" s="400"/>
      <c r="AZ9" s="400"/>
      <c r="BA9" s="400"/>
      <c r="BE9" s="415"/>
    </row>
    <row r="10" spans="1:57">
      <c r="A10" s="1522">
        <v>3</v>
      </c>
      <c r="B10" s="1531" t="s">
        <v>388</v>
      </c>
      <c r="C10" s="1534">
        <v>180</v>
      </c>
      <c r="D10" s="418">
        <v>196</v>
      </c>
      <c r="E10" s="418">
        <v>223</v>
      </c>
      <c r="F10" s="418">
        <v>240</v>
      </c>
      <c r="G10" s="418">
        <v>256</v>
      </c>
      <c r="H10" s="418">
        <v>148</v>
      </c>
      <c r="I10" s="418">
        <v>147</v>
      </c>
      <c r="J10" s="418">
        <v>159</v>
      </c>
      <c r="K10" s="418">
        <v>165</v>
      </c>
      <c r="L10" s="418">
        <v>167</v>
      </c>
      <c r="M10" s="418">
        <v>5</v>
      </c>
      <c r="N10" s="418">
        <v>7</v>
      </c>
      <c r="O10" s="418">
        <v>9</v>
      </c>
      <c r="P10" s="418">
        <v>7</v>
      </c>
      <c r="Q10" s="418">
        <v>7</v>
      </c>
      <c r="R10" s="418">
        <v>20</v>
      </c>
      <c r="S10" s="418">
        <v>19</v>
      </c>
      <c r="T10" s="418">
        <v>19</v>
      </c>
      <c r="U10" s="418">
        <v>16</v>
      </c>
      <c r="V10" s="418">
        <v>15</v>
      </c>
      <c r="W10" s="419">
        <v>353</v>
      </c>
      <c r="X10" s="419">
        <v>369</v>
      </c>
      <c r="Y10" s="419">
        <v>410</v>
      </c>
      <c r="Z10" s="419">
        <v>428</v>
      </c>
      <c r="AA10" s="1521">
        <v>445</v>
      </c>
      <c r="BE10" s="415"/>
    </row>
    <row r="11" spans="1:57">
      <c r="A11" s="1522">
        <v>4</v>
      </c>
      <c r="B11" s="1531" t="s">
        <v>395</v>
      </c>
      <c r="C11" s="1534">
        <v>80</v>
      </c>
      <c r="D11" s="418">
        <v>83</v>
      </c>
      <c r="E11" s="418">
        <v>110</v>
      </c>
      <c r="F11" s="418">
        <v>125</v>
      </c>
      <c r="G11" s="418">
        <v>143</v>
      </c>
      <c r="H11" s="418">
        <v>77</v>
      </c>
      <c r="I11" s="418">
        <v>83</v>
      </c>
      <c r="J11" s="418">
        <v>91</v>
      </c>
      <c r="K11" s="418">
        <v>90</v>
      </c>
      <c r="L11" s="418">
        <v>90</v>
      </c>
      <c r="M11" s="418">
        <v>6</v>
      </c>
      <c r="N11" s="418">
        <v>6</v>
      </c>
      <c r="O11" s="418">
        <v>7</v>
      </c>
      <c r="P11" s="418">
        <v>8</v>
      </c>
      <c r="Q11" s="418">
        <v>8</v>
      </c>
      <c r="R11" s="418">
        <v>6</v>
      </c>
      <c r="S11" s="418">
        <v>6</v>
      </c>
      <c r="T11" s="418">
        <v>7</v>
      </c>
      <c r="U11" s="418">
        <v>5</v>
      </c>
      <c r="V11" s="418">
        <v>5</v>
      </c>
      <c r="W11" s="419">
        <v>169</v>
      </c>
      <c r="X11" s="419">
        <v>178</v>
      </c>
      <c r="Y11" s="419">
        <v>215</v>
      </c>
      <c r="Z11" s="419">
        <v>228</v>
      </c>
      <c r="AA11" s="1521">
        <v>246</v>
      </c>
      <c r="BE11" s="415"/>
    </row>
    <row r="12" spans="1:57">
      <c r="A12" s="1522">
        <v>5</v>
      </c>
      <c r="B12" s="1531" t="s">
        <v>392</v>
      </c>
      <c r="C12" s="1534">
        <v>103</v>
      </c>
      <c r="D12" s="418">
        <v>105</v>
      </c>
      <c r="E12" s="418">
        <v>108</v>
      </c>
      <c r="F12" s="418">
        <v>116</v>
      </c>
      <c r="G12" s="418">
        <v>127</v>
      </c>
      <c r="H12" s="418">
        <v>75</v>
      </c>
      <c r="I12" s="418">
        <v>77</v>
      </c>
      <c r="J12" s="418">
        <v>77</v>
      </c>
      <c r="K12" s="418">
        <v>94</v>
      </c>
      <c r="L12" s="418">
        <v>93</v>
      </c>
      <c r="M12" s="418">
        <v>4</v>
      </c>
      <c r="N12" s="418">
        <v>4</v>
      </c>
      <c r="O12" s="418">
        <v>4</v>
      </c>
      <c r="P12" s="418">
        <v>4</v>
      </c>
      <c r="Q12" s="418">
        <v>4</v>
      </c>
      <c r="R12" s="418">
        <v>24</v>
      </c>
      <c r="S12" s="418">
        <v>21</v>
      </c>
      <c r="T12" s="418">
        <v>20</v>
      </c>
      <c r="U12" s="418">
        <v>7</v>
      </c>
      <c r="V12" s="418">
        <v>8</v>
      </c>
      <c r="W12" s="419">
        <v>206</v>
      </c>
      <c r="X12" s="419">
        <v>207</v>
      </c>
      <c r="Y12" s="419">
        <v>209</v>
      </c>
      <c r="Z12" s="419">
        <v>221</v>
      </c>
      <c r="AA12" s="1521">
        <v>232</v>
      </c>
      <c r="BE12" s="415"/>
    </row>
    <row r="13" spans="1:57">
      <c r="A13" s="1522">
        <v>6</v>
      </c>
      <c r="B13" s="1531" t="s">
        <v>389</v>
      </c>
      <c r="C13" s="1534">
        <v>57</v>
      </c>
      <c r="D13" s="418">
        <v>58</v>
      </c>
      <c r="E13" s="418">
        <v>61</v>
      </c>
      <c r="F13" s="418">
        <v>62</v>
      </c>
      <c r="G13" s="418">
        <v>92</v>
      </c>
      <c r="H13" s="418">
        <v>78</v>
      </c>
      <c r="I13" s="418">
        <v>86</v>
      </c>
      <c r="J13" s="418">
        <v>88</v>
      </c>
      <c r="K13" s="418">
        <v>91</v>
      </c>
      <c r="L13" s="418">
        <v>95</v>
      </c>
      <c r="M13" s="418">
        <v>4</v>
      </c>
      <c r="N13" s="418">
        <v>7</v>
      </c>
      <c r="O13" s="418">
        <v>11</v>
      </c>
      <c r="P13" s="418">
        <v>7</v>
      </c>
      <c r="Q13" s="418">
        <v>7</v>
      </c>
      <c r="R13" s="418">
        <v>52</v>
      </c>
      <c r="S13" s="418">
        <v>53</v>
      </c>
      <c r="T13" s="418">
        <v>51</v>
      </c>
      <c r="U13" s="418">
        <v>48</v>
      </c>
      <c r="V13" s="418">
        <v>48</v>
      </c>
      <c r="W13" s="419">
        <v>191</v>
      </c>
      <c r="X13" s="419">
        <v>204</v>
      </c>
      <c r="Y13" s="419">
        <v>211</v>
      </c>
      <c r="Z13" s="419">
        <v>208</v>
      </c>
      <c r="AA13" s="1521">
        <v>242</v>
      </c>
      <c r="BE13" s="415"/>
    </row>
    <row r="14" spans="1:57">
      <c r="A14" s="1522">
        <v>7</v>
      </c>
      <c r="B14" s="1531" t="s">
        <v>396</v>
      </c>
      <c r="C14" s="1534">
        <v>69</v>
      </c>
      <c r="D14" s="418">
        <v>75</v>
      </c>
      <c r="E14" s="418">
        <v>88</v>
      </c>
      <c r="F14" s="418">
        <v>97</v>
      </c>
      <c r="G14" s="418">
        <v>106</v>
      </c>
      <c r="H14" s="418">
        <v>87</v>
      </c>
      <c r="I14" s="418">
        <v>88</v>
      </c>
      <c r="J14" s="418">
        <v>93</v>
      </c>
      <c r="K14" s="418">
        <v>78</v>
      </c>
      <c r="L14" s="418">
        <v>77</v>
      </c>
      <c r="M14" s="418">
        <v>4</v>
      </c>
      <c r="N14" s="418">
        <v>4</v>
      </c>
      <c r="O14" s="418">
        <v>4</v>
      </c>
      <c r="P14" s="418">
        <v>4</v>
      </c>
      <c r="Q14" s="418">
        <v>4</v>
      </c>
      <c r="R14" s="418">
        <v>7</v>
      </c>
      <c r="S14" s="418">
        <v>7</v>
      </c>
      <c r="T14" s="418">
        <v>7</v>
      </c>
      <c r="U14" s="418">
        <v>20</v>
      </c>
      <c r="V14" s="418">
        <v>18</v>
      </c>
      <c r="W14" s="419">
        <v>167</v>
      </c>
      <c r="X14" s="419">
        <v>174</v>
      </c>
      <c r="Y14" s="419">
        <v>192</v>
      </c>
      <c r="Z14" s="419">
        <v>199</v>
      </c>
      <c r="AA14" s="1521">
        <v>205</v>
      </c>
      <c r="BE14" s="415"/>
    </row>
    <row r="15" spans="1:57">
      <c r="A15" s="1522">
        <v>8</v>
      </c>
      <c r="B15" s="1531" t="s">
        <v>390</v>
      </c>
      <c r="C15" s="1534">
        <v>49</v>
      </c>
      <c r="D15" s="418">
        <v>50</v>
      </c>
      <c r="E15" s="418">
        <v>54</v>
      </c>
      <c r="F15" s="418">
        <v>61</v>
      </c>
      <c r="G15" s="418">
        <v>83</v>
      </c>
      <c r="H15" s="418">
        <v>29</v>
      </c>
      <c r="I15" s="418">
        <v>29</v>
      </c>
      <c r="J15" s="418">
        <v>33</v>
      </c>
      <c r="K15" s="418">
        <v>68</v>
      </c>
      <c r="L15" s="418">
        <v>67</v>
      </c>
      <c r="M15" s="418">
        <v>1</v>
      </c>
      <c r="N15" s="418">
        <v>1</v>
      </c>
      <c r="O15" s="418">
        <v>1</v>
      </c>
      <c r="P15" s="418">
        <v>5</v>
      </c>
      <c r="Q15" s="418">
        <v>3</v>
      </c>
      <c r="R15" s="418">
        <v>6</v>
      </c>
      <c r="S15" s="418">
        <v>6</v>
      </c>
      <c r="T15" s="418">
        <v>6</v>
      </c>
      <c r="U15" s="418">
        <v>1</v>
      </c>
      <c r="V15" s="418">
        <v>1</v>
      </c>
      <c r="W15" s="419">
        <v>85</v>
      </c>
      <c r="X15" s="419">
        <v>86</v>
      </c>
      <c r="Y15" s="419">
        <v>94</v>
      </c>
      <c r="Z15" s="419">
        <v>135</v>
      </c>
      <c r="AA15" s="1521">
        <v>154</v>
      </c>
      <c r="BE15" s="415"/>
    </row>
    <row r="16" spans="1:57">
      <c r="A16" s="1522">
        <v>9</v>
      </c>
      <c r="B16" s="1531" t="s">
        <v>369</v>
      </c>
      <c r="C16" s="1534">
        <v>49</v>
      </c>
      <c r="D16" s="418">
        <v>49</v>
      </c>
      <c r="E16" s="418">
        <v>54</v>
      </c>
      <c r="F16" s="418">
        <v>61</v>
      </c>
      <c r="G16" s="418">
        <v>84</v>
      </c>
      <c r="H16" s="418">
        <v>52</v>
      </c>
      <c r="I16" s="418">
        <v>48</v>
      </c>
      <c r="J16" s="418">
        <v>50</v>
      </c>
      <c r="K16" s="418">
        <v>44</v>
      </c>
      <c r="L16" s="418">
        <v>43</v>
      </c>
      <c r="M16" s="418">
        <v>6</v>
      </c>
      <c r="N16" s="418">
        <v>6</v>
      </c>
      <c r="O16" s="418">
        <v>7</v>
      </c>
      <c r="P16" s="418">
        <v>1</v>
      </c>
      <c r="Q16" s="418">
        <v>1</v>
      </c>
      <c r="R16" s="418">
        <v>5</v>
      </c>
      <c r="S16" s="418">
        <v>4</v>
      </c>
      <c r="T16" s="418">
        <v>4</v>
      </c>
      <c r="U16" s="418">
        <v>4</v>
      </c>
      <c r="V16" s="418">
        <v>4</v>
      </c>
      <c r="W16" s="419">
        <v>112</v>
      </c>
      <c r="X16" s="419">
        <v>107</v>
      </c>
      <c r="Y16" s="419">
        <v>115</v>
      </c>
      <c r="Z16" s="419">
        <v>110</v>
      </c>
      <c r="AA16" s="1521">
        <v>132</v>
      </c>
      <c r="BE16" s="415"/>
    </row>
    <row r="17" spans="1:57">
      <c r="A17" s="1522">
        <v>10</v>
      </c>
      <c r="B17" s="1531" t="s">
        <v>391</v>
      </c>
      <c r="C17" s="1534">
        <v>34</v>
      </c>
      <c r="D17" s="418">
        <v>35</v>
      </c>
      <c r="E17" s="418">
        <v>39</v>
      </c>
      <c r="F17" s="418">
        <v>45</v>
      </c>
      <c r="G17" s="418">
        <v>54</v>
      </c>
      <c r="H17" s="418">
        <v>40</v>
      </c>
      <c r="I17" s="418">
        <v>41</v>
      </c>
      <c r="J17" s="418">
        <v>48</v>
      </c>
      <c r="K17" s="418">
        <v>32</v>
      </c>
      <c r="L17" s="418">
        <v>33</v>
      </c>
      <c r="M17" s="418">
        <v>6</v>
      </c>
      <c r="N17" s="418">
        <v>6</v>
      </c>
      <c r="O17" s="418">
        <v>6</v>
      </c>
      <c r="P17" s="418">
        <v>1</v>
      </c>
      <c r="Q17" s="418">
        <v>1</v>
      </c>
      <c r="R17" s="418">
        <v>3</v>
      </c>
      <c r="S17" s="418">
        <v>3</v>
      </c>
      <c r="T17" s="418">
        <v>3</v>
      </c>
      <c r="U17" s="418">
        <v>6</v>
      </c>
      <c r="V17" s="418">
        <v>7</v>
      </c>
      <c r="W17" s="419">
        <v>83</v>
      </c>
      <c r="X17" s="419">
        <v>85</v>
      </c>
      <c r="Y17" s="419">
        <v>96</v>
      </c>
      <c r="Z17" s="419">
        <v>84</v>
      </c>
      <c r="AA17" s="1521">
        <v>95</v>
      </c>
      <c r="BE17" s="415"/>
    </row>
    <row r="18" spans="1:57">
      <c r="A18" s="1522">
        <v>11</v>
      </c>
      <c r="B18" s="1531" t="s">
        <v>366</v>
      </c>
      <c r="C18" s="1534">
        <v>16</v>
      </c>
      <c r="D18" s="418">
        <v>16</v>
      </c>
      <c r="E18" s="418">
        <v>20</v>
      </c>
      <c r="F18" s="418">
        <v>21</v>
      </c>
      <c r="G18" s="418">
        <v>37</v>
      </c>
      <c r="H18" s="418">
        <v>33</v>
      </c>
      <c r="I18" s="418">
        <v>32</v>
      </c>
      <c r="J18" s="418">
        <v>37</v>
      </c>
      <c r="K18" s="418">
        <v>48</v>
      </c>
      <c r="L18" s="418">
        <v>46</v>
      </c>
      <c r="M18" s="418">
        <v>4</v>
      </c>
      <c r="N18" s="418">
        <v>5</v>
      </c>
      <c r="O18" s="418">
        <v>4</v>
      </c>
      <c r="P18" s="418">
        <v>7</v>
      </c>
      <c r="Q18" s="418">
        <v>7</v>
      </c>
      <c r="R18" s="418">
        <v>9</v>
      </c>
      <c r="S18" s="418">
        <v>9</v>
      </c>
      <c r="T18" s="418">
        <v>9</v>
      </c>
      <c r="U18" s="418">
        <v>4</v>
      </c>
      <c r="V18" s="418">
        <v>3</v>
      </c>
      <c r="W18" s="419">
        <v>62</v>
      </c>
      <c r="X18" s="419">
        <v>62</v>
      </c>
      <c r="Y18" s="419">
        <v>70</v>
      </c>
      <c r="Z18" s="419">
        <v>80</v>
      </c>
      <c r="AA18" s="1521">
        <v>93</v>
      </c>
      <c r="BE18" s="415"/>
    </row>
    <row r="19" spans="1:57">
      <c r="A19" s="1522">
        <v>12</v>
      </c>
      <c r="B19" s="1531" t="s">
        <v>404</v>
      </c>
      <c r="C19" s="1534">
        <v>17</v>
      </c>
      <c r="D19" s="418">
        <v>17</v>
      </c>
      <c r="E19" s="418">
        <v>17</v>
      </c>
      <c r="F19" s="418">
        <v>19</v>
      </c>
      <c r="G19" s="418">
        <v>20</v>
      </c>
      <c r="H19" s="418">
        <v>21</v>
      </c>
      <c r="I19" s="418">
        <v>19</v>
      </c>
      <c r="J19" s="418">
        <v>20</v>
      </c>
      <c r="K19" s="418">
        <v>39</v>
      </c>
      <c r="L19" s="418">
        <v>38</v>
      </c>
      <c r="M19" s="418">
        <v>3</v>
      </c>
      <c r="N19" s="418">
        <v>4</v>
      </c>
      <c r="O19" s="418">
        <v>4</v>
      </c>
      <c r="P19" s="418">
        <v>4</v>
      </c>
      <c r="Q19" s="418">
        <v>4</v>
      </c>
      <c r="R19" s="420">
        <v>0</v>
      </c>
      <c r="S19" s="420">
        <v>0</v>
      </c>
      <c r="T19" s="420">
        <v>0</v>
      </c>
      <c r="U19" s="420">
        <v>9</v>
      </c>
      <c r="V19" s="420">
        <v>9</v>
      </c>
      <c r="W19" s="419">
        <v>41</v>
      </c>
      <c r="X19" s="419">
        <v>40</v>
      </c>
      <c r="Y19" s="419">
        <v>41</v>
      </c>
      <c r="Z19" s="419">
        <v>71</v>
      </c>
      <c r="AA19" s="1521">
        <v>71</v>
      </c>
      <c r="BE19" s="415"/>
    </row>
    <row r="20" spans="1:57">
      <c r="A20" s="1522">
        <v>13</v>
      </c>
      <c r="B20" s="1531" t="s">
        <v>368</v>
      </c>
      <c r="C20" s="1534">
        <v>6</v>
      </c>
      <c r="D20" s="418">
        <v>6</v>
      </c>
      <c r="E20" s="418">
        <v>7</v>
      </c>
      <c r="F20" s="418">
        <v>8</v>
      </c>
      <c r="G20" s="418">
        <v>8</v>
      </c>
      <c r="H20" s="418">
        <v>67</v>
      </c>
      <c r="I20" s="418">
        <v>67</v>
      </c>
      <c r="J20" s="418">
        <v>67</v>
      </c>
      <c r="K20" s="418">
        <v>46</v>
      </c>
      <c r="L20" s="418">
        <v>46</v>
      </c>
      <c r="M20" s="418">
        <v>5</v>
      </c>
      <c r="N20" s="418">
        <v>5</v>
      </c>
      <c r="O20" s="418">
        <v>4</v>
      </c>
      <c r="P20" s="418">
        <v>6</v>
      </c>
      <c r="Q20" s="418">
        <v>5</v>
      </c>
      <c r="R20" s="418">
        <v>2</v>
      </c>
      <c r="S20" s="418">
        <v>2</v>
      </c>
      <c r="T20" s="418">
        <v>2</v>
      </c>
      <c r="U20" s="418">
        <v>3</v>
      </c>
      <c r="V20" s="418">
        <v>3</v>
      </c>
      <c r="W20" s="419">
        <v>80</v>
      </c>
      <c r="X20" s="419">
        <v>80</v>
      </c>
      <c r="Y20" s="419">
        <v>80</v>
      </c>
      <c r="Z20" s="419">
        <v>63</v>
      </c>
      <c r="AA20" s="1521">
        <v>62</v>
      </c>
      <c r="BE20" s="415"/>
    </row>
    <row r="21" spans="1:57">
      <c r="A21" s="1522">
        <v>14</v>
      </c>
      <c r="B21" s="1531" t="s">
        <v>397</v>
      </c>
      <c r="C21" s="1534">
        <v>24</v>
      </c>
      <c r="D21" s="418">
        <v>29</v>
      </c>
      <c r="E21" s="418">
        <v>32</v>
      </c>
      <c r="F21" s="418">
        <v>34</v>
      </c>
      <c r="G21" s="418">
        <v>44</v>
      </c>
      <c r="H21" s="418">
        <v>42</v>
      </c>
      <c r="I21" s="418">
        <v>42</v>
      </c>
      <c r="J21" s="418">
        <v>42</v>
      </c>
      <c r="K21" s="418">
        <v>18</v>
      </c>
      <c r="L21" s="418">
        <v>17</v>
      </c>
      <c r="M21" s="418">
        <v>1</v>
      </c>
      <c r="N21" s="418">
        <v>1</v>
      </c>
      <c r="O21" s="418">
        <v>1</v>
      </c>
      <c r="P21" s="418">
        <v>5</v>
      </c>
      <c r="Q21" s="418">
        <v>5</v>
      </c>
      <c r="R21" s="418">
        <v>4</v>
      </c>
      <c r="S21" s="418">
        <v>4</v>
      </c>
      <c r="T21" s="418">
        <v>4</v>
      </c>
      <c r="U21" s="418">
        <v>0</v>
      </c>
      <c r="V21" s="418">
        <v>0</v>
      </c>
      <c r="W21" s="419">
        <v>71</v>
      </c>
      <c r="X21" s="419">
        <v>76</v>
      </c>
      <c r="Y21" s="419">
        <v>79</v>
      </c>
      <c r="Z21" s="419">
        <v>57</v>
      </c>
      <c r="AA21" s="1521">
        <v>66</v>
      </c>
      <c r="BE21" s="415"/>
    </row>
    <row r="22" spans="1:57">
      <c r="A22" s="1522">
        <v>15</v>
      </c>
      <c r="B22" s="1531" t="s">
        <v>393</v>
      </c>
      <c r="C22" s="1534">
        <v>8</v>
      </c>
      <c r="D22" s="418">
        <v>9</v>
      </c>
      <c r="E22" s="418">
        <v>9</v>
      </c>
      <c r="F22" s="418">
        <v>9</v>
      </c>
      <c r="G22" s="418">
        <v>11</v>
      </c>
      <c r="H22" s="418">
        <v>35</v>
      </c>
      <c r="I22" s="418">
        <v>35</v>
      </c>
      <c r="J22" s="418">
        <v>36</v>
      </c>
      <c r="K22" s="418">
        <v>37</v>
      </c>
      <c r="L22" s="418">
        <v>37</v>
      </c>
      <c r="M22" s="418">
        <v>1</v>
      </c>
      <c r="N22" s="418">
        <v>1</v>
      </c>
      <c r="O22" s="418">
        <v>1</v>
      </c>
      <c r="P22" s="418">
        <v>1</v>
      </c>
      <c r="Q22" s="418">
        <v>0</v>
      </c>
      <c r="R22" s="418">
        <v>2</v>
      </c>
      <c r="S22" s="418">
        <v>2</v>
      </c>
      <c r="T22" s="418">
        <v>2</v>
      </c>
      <c r="U22" s="418">
        <v>2</v>
      </c>
      <c r="V22" s="418">
        <v>2</v>
      </c>
      <c r="W22" s="419">
        <v>46</v>
      </c>
      <c r="X22" s="419">
        <v>47</v>
      </c>
      <c r="Y22" s="419">
        <v>48</v>
      </c>
      <c r="Z22" s="419">
        <v>49</v>
      </c>
      <c r="AA22" s="1521">
        <v>50</v>
      </c>
      <c r="BE22" s="415"/>
    </row>
    <row r="23" spans="1:57">
      <c r="A23" s="1522">
        <v>16</v>
      </c>
      <c r="B23" s="1531" t="s">
        <v>406</v>
      </c>
      <c r="C23" s="1534">
        <v>16</v>
      </c>
      <c r="D23" s="418">
        <v>17</v>
      </c>
      <c r="E23" s="418">
        <v>18</v>
      </c>
      <c r="F23" s="418">
        <v>21</v>
      </c>
      <c r="G23" s="418">
        <v>24</v>
      </c>
      <c r="H23" s="418">
        <v>9</v>
      </c>
      <c r="I23" s="418">
        <v>8</v>
      </c>
      <c r="J23" s="418">
        <v>8</v>
      </c>
      <c r="K23" s="418">
        <v>17</v>
      </c>
      <c r="L23" s="418">
        <v>17</v>
      </c>
      <c r="M23" s="418">
        <v>4</v>
      </c>
      <c r="N23" s="418">
        <v>4</v>
      </c>
      <c r="O23" s="418">
        <v>7</v>
      </c>
      <c r="P23" s="418">
        <v>2</v>
      </c>
      <c r="Q23" s="418">
        <v>2</v>
      </c>
      <c r="R23" s="421">
        <v>3</v>
      </c>
      <c r="S23" s="421">
        <v>3</v>
      </c>
      <c r="T23" s="421">
        <v>3</v>
      </c>
      <c r="U23" s="421">
        <v>0</v>
      </c>
      <c r="V23" s="421">
        <v>0</v>
      </c>
      <c r="W23" s="419">
        <v>32</v>
      </c>
      <c r="X23" s="419">
        <v>32</v>
      </c>
      <c r="Y23" s="419">
        <v>36</v>
      </c>
      <c r="Z23" s="419">
        <v>40</v>
      </c>
      <c r="AA23" s="1521">
        <v>43</v>
      </c>
      <c r="BE23" s="415"/>
    </row>
    <row r="24" spans="1:57">
      <c r="A24" s="1522">
        <v>17</v>
      </c>
      <c r="B24" s="1531" t="s">
        <v>405</v>
      </c>
      <c r="C24" s="1534">
        <v>10</v>
      </c>
      <c r="D24" s="418">
        <v>10</v>
      </c>
      <c r="E24" s="418">
        <v>16</v>
      </c>
      <c r="F24" s="418">
        <v>18</v>
      </c>
      <c r="G24" s="418">
        <v>18</v>
      </c>
      <c r="H24" s="418">
        <v>8</v>
      </c>
      <c r="I24" s="418">
        <v>6</v>
      </c>
      <c r="J24" s="418">
        <v>6</v>
      </c>
      <c r="K24" s="418">
        <v>8</v>
      </c>
      <c r="L24" s="418">
        <v>8</v>
      </c>
      <c r="M24" s="418">
        <v>2</v>
      </c>
      <c r="N24" s="418">
        <v>2</v>
      </c>
      <c r="O24" s="418">
        <v>2</v>
      </c>
      <c r="P24" s="418">
        <v>7</v>
      </c>
      <c r="Q24" s="418">
        <v>7</v>
      </c>
      <c r="R24" s="422">
        <v>0</v>
      </c>
      <c r="S24" s="422">
        <v>0</v>
      </c>
      <c r="T24" s="422">
        <v>0</v>
      </c>
      <c r="U24" s="422">
        <v>3</v>
      </c>
      <c r="V24" s="422">
        <v>3</v>
      </c>
      <c r="W24" s="419">
        <v>20</v>
      </c>
      <c r="X24" s="419">
        <v>18</v>
      </c>
      <c r="Y24" s="419">
        <v>24</v>
      </c>
      <c r="Z24" s="419">
        <v>36</v>
      </c>
      <c r="AA24" s="1521">
        <v>36</v>
      </c>
      <c r="BE24" s="415"/>
    </row>
    <row r="25" spans="1:57">
      <c r="A25" s="1522">
        <v>18</v>
      </c>
      <c r="B25" s="1531" t="s">
        <v>398</v>
      </c>
      <c r="C25" s="1534">
        <v>3</v>
      </c>
      <c r="D25" s="418">
        <v>3</v>
      </c>
      <c r="E25" s="418">
        <v>3</v>
      </c>
      <c r="F25" s="418">
        <v>3</v>
      </c>
      <c r="G25" s="418">
        <v>3</v>
      </c>
      <c r="H25" s="418">
        <v>10</v>
      </c>
      <c r="I25" s="418">
        <v>9</v>
      </c>
      <c r="J25" s="418">
        <v>11</v>
      </c>
      <c r="K25" s="418">
        <v>24</v>
      </c>
      <c r="L25" s="418">
        <v>22</v>
      </c>
      <c r="M25" s="418">
        <v>1</v>
      </c>
      <c r="N25" s="418">
        <v>1</v>
      </c>
      <c r="O25" s="418">
        <v>0</v>
      </c>
      <c r="P25" s="418">
        <v>0</v>
      </c>
      <c r="Q25" s="418">
        <v>0</v>
      </c>
      <c r="R25" s="420">
        <v>0</v>
      </c>
      <c r="S25" s="420">
        <v>0</v>
      </c>
      <c r="T25" s="420">
        <v>0</v>
      </c>
      <c r="U25" s="420">
        <v>0</v>
      </c>
      <c r="V25" s="420">
        <v>0</v>
      </c>
      <c r="W25" s="419">
        <v>14</v>
      </c>
      <c r="X25" s="419">
        <v>13</v>
      </c>
      <c r="Y25" s="419">
        <v>14</v>
      </c>
      <c r="Z25" s="419">
        <v>27</v>
      </c>
      <c r="AA25" s="1521">
        <v>25</v>
      </c>
      <c r="BE25" s="415"/>
    </row>
    <row r="26" spans="1:57">
      <c r="A26" s="1522">
        <v>19</v>
      </c>
      <c r="B26" s="1531" t="s">
        <v>407</v>
      </c>
      <c r="C26" s="1534">
        <v>15</v>
      </c>
      <c r="D26" s="418">
        <v>16</v>
      </c>
      <c r="E26" s="418">
        <v>16</v>
      </c>
      <c r="F26" s="418">
        <v>17</v>
      </c>
      <c r="G26" s="418">
        <v>22</v>
      </c>
      <c r="H26" s="418">
        <v>13</v>
      </c>
      <c r="I26" s="418">
        <v>14</v>
      </c>
      <c r="J26" s="418">
        <v>17</v>
      </c>
      <c r="K26" s="418">
        <v>7</v>
      </c>
      <c r="L26" s="418">
        <v>8</v>
      </c>
      <c r="M26" s="418">
        <v>1</v>
      </c>
      <c r="N26" s="418">
        <v>2</v>
      </c>
      <c r="O26" s="418">
        <v>2</v>
      </c>
      <c r="P26" s="418">
        <v>2</v>
      </c>
      <c r="Q26" s="418">
        <v>2</v>
      </c>
      <c r="R26" s="422">
        <v>0</v>
      </c>
      <c r="S26" s="422">
        <v>0</v>
      </c>
      <c r="T26" s="422">
        <v>0</v>
      </c>
      <c r="U26" s="422">
        <v>0</v>
      </c>
      <c r="V26" s="422">
        <v>0</v>
      </c>
      <c r="W26" s="419">
        <v>29</v>
      </c>
      <c r="X26" s="419">
        <v>32</v>
      </c>
      <c r="Y26" s="419">
        <v>35</v>
      </c>
      <c r="Z26" s="419">
        <v>26</v>
      </c>
      <c r="AA26" s="1521">
        <v>32</v>
      </c>
      <c r="BE26" s="415"/>
    </row>
    <row r="27" spans="1:57">
      <c r="A27" s="1522">
        <v>20</v>
      </c>
      <c r="B27" s="1531" t="s">
        <v>408</v>
      </c>
      <c r="C27" s="1534">
        <v>9</v>
      </c>
      <c r="D27" s="418">
        <v>11</v>
      </c>
      <c r="E27" s="418">
        <v>11</v>
      </c>
      <c r="F27" s="418">
        <v>11</v>
      </c>
      <c r="G27" s="418">
        <v>12</v>
      </c>
      <c r="H27" s="418">
        <v>25</v>
      </c>
      <c r="I27" s="418">
        <v>24</v>
      </c>
      <c r="J27" s="418">
        <v>25</v>
      </c>
      <c r="K27" s="418">
        <v>12</v>
      </c>
      <c r="L27" s="418">
        <v>11</v>
      </c>
      <c r="M27" s="418">
        <v>1</v>
      </c>
      <c r="N27" s="418">
        <v>1</v>
      </c>
      <c r="O27" s="418">
        <v>1</v>
      </c>
      <c r="P27" s="418">
        <v>0</v>
      </c>
      <c r="Q27" s="418">
        <v>0</v>
      </c>
      <c r="R27" s="422">
        <v>0</v>
      </c>
      <c r="S27" s="422">
        <v>0</v>
      </c>
      <c r="T27" s="422">
        <v>0</v>
      </c>
      <c r="U27" s="422">
        <v>0</v>
      </c>
      <c r="V27" s="422">
        <v>0</v>
      </c>
      <c r="W27" s="419">
        <v>35</v>
      </c>
      <c r="X27" s="419">
        <v>36</v>
      </c>
      <c r="Y27" s="419">
        <v>37</v>
      </c>
      <c r="Z27" s="419">
        <v>23</v>
      </c>
      <c r="AA27" s="1521">
        <v>23</v>
      </c>
      <c r="BE27" s="415"/>
    </row>
    <row r="28" spans="1:57">
      <c r="A28" s="1522">
        <v>21</v>
      </c>
      <c r="B28" s="1531" t="s">
        <v>715</v>
      </c>
      <c r="C28" s="1534">
        <v>6</v>
      </c>
      <c r="D28" s="418">
        <v>7</v>
      </c>
      <c r="E28" s="418">
        <v>9</v>
      </c>
      <c r="F28" s="418">
        <v>10</v>
      </c>
      <c r="G28" s="418">
        <v>12</v>
      </c>
      <c r="H28" s="418">
        <v>7</v>
      </c>
      <c r="I28" s="418">
        <v>10</v>
      </c>
      <c r="J28" s="418">
        <v>10</v>
      </c>
      <c r="K28" s="418">
        <v>10</v>
      </c>
      <c r="L28" s="418">
        <v>10</v>
      </c>
      <c r="M28" s="420">
        <v>0</v>
      </c>
      <c r="N28" s="422">
        <v>0</v>
      </c>
      <c r="O28" s="422">
        <v>1</v>
      </c>
      <c r="P28" s="422">
        <v>0</v>
      </c>
      <c r="Q28" s="422">
        <v>0</v>
      </c>
      <c r="R28" s="422">
        <v>0</v>
      </c>
      <c r="S28" s="422">
        <v>0</v>
      </c>
      <c r="T28" s="422">
        <v>0</v>
      </c>
      <c r="U28" s="422">
        <v>0</v>
      </c>
      <c r="V28" s="422">
        <v>0</v>
      </c>
      <c r="W28" s="419">
        <v>13</v>
      </c>
      <c r="X28" s="419">
        <v>17</v>
      </c>
      <c r="Y28" s="419">
        <v>20</v>
      </c>
      <c r="Z28" s="419">
        <v>20</v>
      </c>
      <c r="AA28" s="1521">
        <v>22</v>
      </c>
      <c r="BE28" s="415"/>
    </row>
    <row r="29" spans="1:57">
      <c r="A29" s="1522">
        <v>22</v>
      </c>
      <c r="B29" s="1531" t="s">
        <v>716</v>
      </c>
      <c r="C29" s="1534">
        <v>3</v>
      </c>
      <c r="D29" s="418">
        <v>3</v>
      </c>
      <c r="E29" s="418">
        <v>4</v>
      </c>
      <c r="F29" s="418">
        <v>4</v>
      </c>
      <c r="G29" s="418">
        <v>4</v>
      </c>
      <c r="H29" s="418">
        <v>7</v>
      </c>
      <c r="I29" s="418">
        <v>8</v>
      </c>
      <c r="J29" s="418">
        <v>10</v>
      </c>
      <c r="K29" s="418">
        <v>11</v>
      </c>
      <c r="L29" s="418">
        <v>12</v>
      </c>
      <c r="M29" s="420">
        <v>0</v>
      </c>
      <c r="N29" s="422">
        <v>0</v>
      </c>
      <c r="O29" s="422">
        <v>0</v>
      </c>
      <c r="P29" s="422">
        <v>0</v>
      </c>
      <c r="Q29" s="422">
        <v>0</v>
      </c>
      <c r="R29" s="422">
        <v>0</v>
      </c>
      <c r="S29" s="422">
        <v>0</v>
      </c>
      <c r="T29" s="422">
        <v>0</v>
      </c>
      <c r="U29" s="422">
        <v>0</v>
      </c>
      <c r="V29" s="422">
        <v>0</v>
      </c>
      <c r="W29" s="419">
        <v>10</v>
      </c>
      <c r="X29" s="419">
        <v>11</v>
      </c>
      <c r="Y29" s="419">
        <v>14</v>
      </c>
      <c r="Z29" s="419">
        <v>15</v>
      </c>
      <c r="AA29" s="1521">
        <v>16</v>
      </c>
      <c r="BE29" s="415"/>
    </row>
    <row r="30" spans="1:57">
      <c r="A30" s="1522">
        <v>23</v>
      </c>
      <c r="B30" s="1531" t="s">
        <v>401</v>
      </c>
      <c r="C30" s="1534">
        <v>2</v>
      </c>
      <c r="D30" s="418">
        <v>2</v>
      </c>
      <c r="E30" s="418">
        <v>2</v>
      </c>
      <c r="F30" s="418">
        <v>2</v>
      </c>
      <c r="G30" s="418">
        <v>2</v>
      </c>
      <c r="H30" s="418">
        <v>2</v>
      </c>
      <c r="I30" s="418">
        <v>1</v>
      </c>
      <c r="J30" s="418">
        <v>2</v>
      </c>
      <c r="K30" s="418">
        <v>6</v>
      </c>
      <c r="L30" s="418">
        <v>6</v>
      </c>
      <c r="M30" s="417">
        <v>1</v>
      </c>
      <c r="N30" s="417">
        <v>0</v>
      </c>
      <c r="O30" s="417">
        <v>0</v>
      </c>
      <c r="P30" s="417">
        <v>0</v>
      </c>
      <c r="Q30" s="417">
        <v>0</v>
      </c>
      <c r="R30" s="418">
        <v>1</v>
      </c>
      <c r="S30" s="418">
        <v>1</v>
      </c>
      <c r="T30" s="418">
        <v>1</v>
      </c>
      <c r="U30" s="418">
        <v>0</v>
      </c>
      <c r="V30" s="418">
        <v>0</v>
      </c>
      <c r="W30" s="419">
        <v>6</v>
      </c>
      <c r="X30" s="419">
        <v>4</v>
      </c>
      <c r="Y30" s="419">
        <v>5</v>
      </c>
      <c r="Z30" s="419">
        <v>8</v>
      </c>
      <c r="AA30" s="1521">
        <v>8</v>
      </c>
      <c r="BE30" s="415"/>
    </row>
    <row r="31" spans="1:57">
      <c r="A31" s="1522">
        <v>24</v>
      </c>
      <c r="B31" s="1531" t="s">
        <v>717</v>
      </c>
      <c r="C31" s="1534">
        <v>1</v>
      </c>
      <c r="D31" s="418">
        <v>1</v>
      </c>
      <c r="E31" s="418">
        <v>1</v>
      </c>
      <c r="F31" s="418">
        <v>1</v>
      </c>
      <c r="G31" s="418">
        <v>1</v>
      </c>
      <c r="H31" s="418">
        <v>5</v>
      </c>
      <c r="I31" s="418">
        <v>5</v>
      </c>
      <c r="J31" s="418">
        <v>6</v>
      </c>
      <c r="K31" s="418">
        <v>2</v>
      </c>
      <c r="L31" s="418">
        <v>3</v>
      </c>
      <c r="M31" s="422">
        <v>0</v>
      </c>
      <c r="N31" s="422">
        <v>0</v>
      </c>
      <c r="O31" s="422">
        <v>0</v>
      </c>
      <c r="P31" s="422">
        <v>0</v>
      </c>
      <c r="Q31" s="422">
        <v>0</v>
      </c>
      <c r="R31" s="420">
        <v>0</v>
      </c>
      <c r="S31" s="420">
        <v>0</v>
      </c>
      <c r="T31" s="420">
        <v>0</v>
      </c>
      <c r="U31" s="420">
        <v>1</v>
      </c>
      <c r="V31" s="420">
        <v>1</v>
      </c>
      <c r="W31" s="419">
        <v>6</v>
      </c>
      <c r="X31" s="419">
        <v>6</v>
      </c>
      <c r="Y31" s="419">
        <v>7</v>
      </c>
      <c r="Z31" s="419">
        <v>4</v>
      </c>
      <c r="AA31" s="1521">
        <v>5</v>
      </c>
      <c r="BE31" s="415"/>
    </row>
    <row r="32" spans="1:57" s="415" customFormat="1">
      <c r="A32" s="1522">
        <v>25</v>
      </c>
      <c r="B32" s="1531" t="s">
        <v>402</v>
      </c>
      <c r="C32" s="1535">
        <v>1</v>
      </c>
      <c r="D32" s="423">
        <v>1</v>
      </c>
      <c r="E32" s="423">
        <v>1</v>
      </c>
      <c r="F32" s="423">
        <v>1</v>
      </c>
      <c r="G32" s="423">
        <v>1</v>
      </c>
      <c r="H32" s="423">
        <v>1</v>
      </c>
      <c r="I32" s="423">
        <v>1</v>
      </c>
      <c r="J32" s="423">
        <v>2</v>
      </c>
      <c r="K32" s="423">
        <v>2</v>
      </c>
      <c r="L32" s="423">
        <v>2</v>
      </c>
      <c r="M32" s="424">
        <v>0</v>
      </c>
      <c r="N32" s="424">
        <v>0</v>
      </c>
      <c r="O32" s="424">
        <v>0</v>
      </c>
      <c r="P32" s="424">
        <v>0</v>
      </c>
      <c r="Q32" s="424">
        <v>0</v>
      </c>
      <c r="R32" s="425">
        <v>0</v>
      </c>
      <c r="S32" s="425">
        <v>0</v>
      </c>
      <c r="T32" s="425">
        <v>0</v>
      </c>
      <c r="U32" s="425">
        <v>0</v>
      </c>
      <c r="V32" s="425">
        <v>0</v>
      </c>
      <c r="W32" s="425">
        <v>2</v>
      </c>
      <c r="X32" s="425">
        <v>2</v>
      </c>
      <c r="Y32" s="425">
        <v>3</v>
      </c>
      <c r="Z32" s="425">
        <v>3</v>
      </c>
      <c r="AA32" s="1523">
        <v>3</v>
      </c>
      <c r="AB32" s="384"/>
      <c r="AC32" s="384"/>
      <c r="AD32" s="384"/>
      <c r="AE32" s="384"/>
      <c r="AF32" s="384"/>
      <c r="AG32" s="384"/>
    </row>
    <row r="33" spans="1:53" s="415" customFormat="1" ht="19.5" customHeight="1" thickBot="1">
      <c r="A33" s="1524" t="s">
        <v>385</v>
      </c>
      <c r="B33" s="1532"/>
      <c r="C33" s="1536">
        <v>2876</v>
      </c>
      <c r="D33" s="1525">
        <v>3020</v>
      </c>
      <c r="E33" s="1525">
        <v>3259</v>
      </c>
      <c r="F33" s="1525">
        <v>3451</v>
      </c>
      <c r="G33" s="1525">
        <v>3792</v>
      </c>
      <c r="H33" s="1526">
        <v>2048</v>
      </c>
      <c r="I33" s="1526">
        <v>2115</v>
      </c>
      <c r="J33" s="1526">
        <v>2230</v>
      </c>
      <c r="K33" s="1526">
        <v>2245</v>
      </c>
      <c r="L33" s="1526">
        <v>2240</v>
      </c>
      <c r="M33" s="1526">
        <v>90</v>
      </c>
      <c r="N33" s="1526">
        <v>100</v>
      </c>
      <c r="O33" s="1526">
        <v>116</v>
      </c>
      <c r="P33" s="1526">
        <v>107</v>
      </c>
      <c r="Q33" s="1526">
        <v>102</v>
      </c>
      <c r="R33" s="1527">
        <v>549</v>
      </c>
      <c r="S33" s="1527">
        <v>535</v>
      </c>
      <c r="T33" s="1527">
        <v>519</v>
      </c>
      <c r="U33" s="1527">
        <v>495</v>
      </c>
      <c r="V33" s="1527">
        <v>467</v>
      </c>
      <c r="W33" s="1527">
        <v>5563</v>
      </c>
      <c r="X33" s="1527">
        <v>5770</v>
      </c>
      <c r="Y33" s="1527">
        <v>6124</v>
      </c>
      <c r="Z33" s="1527">
        <v>6298</v>
      </c>
      <c r="AA33" s="1528">
        <v>6601</v>
      </c>
      <c r="AB33" s="384"/>
      <c r="AC33" s="400"/>
      <c r="AD33" s="400"/>
      <c r="AE33" s="400"/>
      <c r="AF33" s="400"/>
      <c r="AG33" s="400"/>
      <c r="AH33" s="426"/>
      <c r="AI33" s="426"/>
      <c r="AJ33" s="426"/>
      <c r="AK33" s="426"/>
      <c r="AL33" s="426"/>
      <c r="AW33" s="426"/>
      <c r="AX33" s="426"/>
      <c r="AY33" s="426"/>
      <c r="AZ33" s="426"/>
      <c r="BA33" s="426"/>
    </row>
    <row r="34" spans="1:53" ht="15" customHeight="1">
      <c r="A34" s="384" t="s">
        <v>718</v>
      </c>
      <c r="X34" s="427" t="s">
        <v>278</v>
      </c>
      <c r="Y34" s="399" t="s">
        <v>719</v>
      </c>
      <c r="Z34" s="399"/>
      <c r="AA34" s="398"/>
    </row>
    <row r="35" spans="1:53">
      <c r="A35" s="384" t="s">
        <v>720</v>
      </c>
      <c r="Y35" s="399" t="s">
        <v>603</v>
      </c>
    </row>
    <row r="36" spans="1:53">
      <c r="A36" s="384" t="s">
        <v>721</v>
      </c>
      <c r="AC36" s="428"/>
      <c r="AD36" s="428"/>
      <c r="AE36" s="428"/>
      <c r="AF36" s="428"/>
      <c r="AG36" s="428"/>
      <c r="AH36" s="428"/>
      <c r="AI36" s="428"/>
      <c r="AJ36" s="428"/>
      <c r="AK36" s="428"/>
      <c r="AL36" s="428"/>
      <c r="AM36" s="428"/>
      <c r="AN36" s="428"/>
      <c r="AO36" s="428"/>
      <c r="AP36" s="428"/>
      <c r="AQ36" s="428"/>
      <c r="AR36" s="428"/>
      <c r="AS36" s="428"/>
      <c r="AT36" s="428"/>
      <c r="AU36" s="428"/>
      <c r="AV36" s="428"/>
      <c r="AW36" s="428"/>
      <c r="AX36" s="428"/>
      <c r="AY36" s="428"/>
      <c r="AZ36" s="428"/>
      <c r="BA36" s="428"/>
    </row>
    <row r="37" spans="1:53">
      <c r="A37" s="384" t="s">
        <v>722</v>
      </c>
      <c r="AC37" s="428"/>
      <c r="AD37" s="428"/>
      <c r="AE37" s="428"/>
      <c r="AF37" s="428"/>
      <c r="AG37" s="428"/>
      <c r="AH37" s="428"/>
      <c r="AI37" s="428"/>
      <c r="AJ37" s="428"/>
      <c r="AK37" s="428"/>
      <c r="AL37" s="428"/>
      <c r="AM37" s="428"/>
      <c r="AN37" s="428"/>
      <c r="AO37" s="428"/>
      <c r="AP37" s="428"/>
      <c r="AQ37" s="428"/>
      <c r="AR37" s="428"/>
      <c r="AS37" s="428"/>
      <c r="AT37" s="428"/>
      <c r="AU37" s="428"/>
      <c r="AV37" s="428"/>
      <c r="AW37" s="428"/>
      <c r="AX37" s="428"/>
      <c r="AY37" s="428"/>
      <c r="AZ37" s="428"/>
      <c r="BA37" s="428"/>
    </row>
    <row r="38" spans="1:53">
      <c r="A38" s="384" t="s">
        <v>723</v>
      </c>
      <c r="AC38" s="428"/>
      <c r="AD38" s="428"/>
      <c r="AE38" s="428"/>
      <c r="AF38" s="428"/>
      <c r="AG38" s="428"/>
      <c r="AH38" s="428"/>
      <c r="AI38" s="428"/>
      <c r="AJ38" s="428"/>
      <c r="AK38" s="428"/>
      <c r="AL38" s="428"/>
      <c r="AM38" s="428"/>
      <c r="AN38" s="428"/>
      <c r="AO38" s="428"/>
      <c r="AP38" s="428"/>
      <c r="AQ38" s="428"/>
      <c r="AR38" s="428"/>
      <c r="AS38" s="428"/>
      <c r="AT38" s="428"/>
      <c r="AU38" s="428"/>
      <c r="AV38" s="428"/>
      <c r="AW38" s="428"/>
      <c r="AX38" s="428"/>
      <c r="AY38" s="428"/>
      <c r="AZ38" s="428"/>
      <c r="BA38" s="428"/>
    </row>
    <row r="39" spans="1:53" ht="15.75">
      <c r="C39" s="429"/>
      <c r="D39" s="429"/>
      <c r="E39" s="429"/>
      <c r="F39" s="429"/>
      <c r="G39" s="429"/>
      <c r="H39" s="429"/>
      <c r="I39" s="429"/>
      <c r="J39" s="429"/>
      <c r="K39" s="429"/>
      <c r="L39" s="429"/>
      <c r="M39" s="429"/>
      <c r="N39" s="429"/>
      <c r="O39" s="429"/>
      <c r="P39" s="429"/>
      <c r="Q39" s="429"/>
      <c r="R39" s="429"/>
      <c r="S39" s="429"/>
      <c r="T39" s="429"/>
      <c r="U39" s="429"/>
      <c r="V39" s="429"/>
      <c r="W39" s="430"/>
      <c r="X39" s="430"/>
      <c r="Y39" s="430"/>
      <c r="Z39" s="430"/>
      <c r="AA39" s="430"/>
      <c r="AC39" s="428"/>
      <c r="AD39" s="428"/>
      <c r="AE39" s="428"/>
      <c r="AF39" s="428"/>
      <c r="AG39" s="428"/>
      <c r="AH39" s="428"/>
      <c r="AI39" s="428"/>
      <c r="AJ39" s="428"/>
      <c r="AK39" s="428"/>
      <c r="AL39" s="428"/>
      <c r="AM39" s="428"/>
      <c r="AN39" s="428"/>
      <c r="AO39" s="428"/>
      <c r="AP39" s="428"/>
      <c r="AQ39" s="428"/>
      <c r="AR39" s="428"/>
      <c r="AS39" s="428"/>
      <c r="AT39" s="428"/>
      <c r="AU39" s="428"/>
      <c r="AV39" s="428"/>
      <c r="AW39" s="428"/>
      <c r="AX39" s="428"/>
      <c r="AY39" s="428"/>
      <c r="AZ39" s="428"/>
      <c r="BA39" s="428"/>
    </row>
    <row r="40" spans="1:53" ht="15.75">
      <c r="C40" s="429"/>
      <c r="D40" s="429"/>
      <c r="E40" s="429"/>
      <c r="F40" s="429"/>
      <c r="G40" s="429"/>
      <c r="H40" s="429"/>
      <c r="I40" s="429"/>
      <c r="J40" s="429"/>
      <c r="K40" s="429"/>
      <c r="L40" s="429"/>
      <c r="M40" s="429"/>
      <c r="N40" s="429"/>
      <c r="O40" s="429"/>
      <c r="P40" s="429"/>
      <c r="Q40" s="429"/>
      <c r="R40" s="429"/>
      <c r="S40" s="429"/>
      <c r="T40" s="429"/>
      <c r="U40" s="429"/>
      <c r="V40" s="429"/>
      <c r="W40" s="430"/>
      <c r="X40" s="430"/>
      <c r="Y40" s="430"/>
      <c r="Z40" s="430"/>
      <c r="AA40" s="430"/>
      <c r="AC40" s="428"/>
      <c r="AD40" s="428"/>
      <c r="AE40" s="428"/>
      <c r="AF40" s="428"/>
      <c r="AG40" s="428"/>
      <c r="AH40" s="428"/>
      <c r="AI40" s="428"/>
      <c r="AJ40" s="428"/>
      <c r="AK40" s="428"/>
      <c r="AL40" s="428"/>
      <c r="AM40" s="428"/>
      <c r="AN40" s="428"/>
      <c r="AO40" s="428"/>
      <c r="AP40" s="428"/>
      <c r="AQ40" s="428"/>
      <c r="AR40" s="428"/>
      <c r="AS40" s="428"/>
      <c r="AT40" s="428"/>
      <c r="AU40" s="428"/>
      <c r="AV40" s="428"/>
      <c r="AW40" s="428"/>
      <c r="AX40" s="428"/>
      <c r="AY40" s="428"/>
      <c r="AZ40" s="428"/>
      <c r="BA40" s="428"/>
    </row>
    <row r="41" spans="1:53" ht="15.75">
      <c r="C41" s="429"/>
      <c r="D41" s="429"/>
      <c r="E41" s="429"/>
      <c r="F41" s="429"/>
      <c r="G41" s="429"/>
      <c r="H41" s="429"/>
      <c r="I41" s="429"/>
      <c r="J41" s="429"/>
      <c r="K41" s="429"/>
      <c r="L41" s="429"/>
      <c r="M41" s="429"/>
      <c r="N41" s="429"/>
      <c r="O41" s="429"/>
      <c r="P41" s="429"/>
      <c r="Q41" s="429"/>
      <c r="R41" s="429"/>
      <c r="S41" s="429"/>
      <c r="T41" s="429"/>
      <c r="U41" s="429"/>
      <c r="V41" s="429"/>
      <c r="W41" s="430"/>
      <c r="X41" s="430"/>
      <c r="Y41" s="430"/>
      <c r="Z41" s="430"/>
      <c r="AA41" s="430"/>
      <c r="AC41" s="428"/>
      <c r="AD41" s="428"/>
      <c r="AE41" s="428"/>
      <c r="AF41" s="428"/>
      <c r="AG41" s="428"/>
      <c r="AH41" s="428"/>
      <c r="AI41" s="428"/>
      <c r="AJ41" s="428"/>
      <c r="AK41" s="428"/>
      <c r="AL41" s="428"/>
      <c r="AM41" s="428"/>
      <c r="AN41" s="428"/>
      <c r="AO41" s="428"/>
      <c r="AP41" s="428"/>
      <c r="AQ41" s="428"/>
      <c r="AR41" s="428"/>
      <c r="AS41" s="428"/>
      <c r="AT41" s="428"/>
      <c r="AU41" s="428"/>
      <c r="AV41" s="428"/>
      <c r="AW41" s="428"/>
      <c r="AX41" s="428"/>
      <c r="AY41" s="428"/>
      <c r="AZ41" s="428"/>
      <c r="BA41" s="428"/>
    </row>
    <row r="42" spans="1:53" ht="15.75">
      <c r="C42" s="429"/>
      <c r="D42" s="429"/>
      <c r="E42" s="429"/>
      <c r="F42" s="429"/>
      <c r="G42" s="429"/>
      <c r="H42" s="429"/>
      <c r="I42" s="429"/>
      <c r="J42" s="429"/>
      <c r="K42" s="429"/>
      <c r="L42" s="429"/>
      <c r="M42" s="429"/>
      <c r="N42" s="429"/>
      <c r="O42" s="429"/>
      <c r="P42" s="429"/>
      <c r="Q42" s="429"/>
      <c r="R42" s="429"/>
      <c r="S42" s="429"/>
      <c r="T42" s="429"/>
      <c r="U42" s="429"/>
      <c r="V42" s="429"/>
      <c r="W42" s="430"/>
      <c r="X42" s="430"/>
      <c r="Y42" s="430"/>
      <c r="Z42" s="430"/>
      <c r="AA42" s="430"/>
      <c r="AC42" s="428"/>
      <c r="AD42" s="428"/>
      <c r="AE42" s="428"/>
      <c r="AF42" s="428"/>
      <c r="AG42" s="428"/>
      <c r="AH42" s="428"/>
      <c r="AI42" s="428"/>
      <c r="AJ42" s="428"/>
      <c r="AK42" s="428"/>
      <c r="AL42" s="428"/>
      <c r="AM42" s="428"/>
      <c r="AN42" s="428"/>
      <c r="AO42" s="428"/>
      <c r="AP42" s="428"/>
      <c r="AQ42" s="428"/>
      <c r="AR42" s="428"/>
      <c r="AS42" s="428"/>
      <c r="AT42" s="428"/>
      <c r="AU42" s="428"/>
      <c r="AV42" s="428"/>
      <c r="AW42" s="428"/>
      <c r="AX42" s="428"/>
      <c r="AY42" s="428"/>
      <c r="AZ42" s="428"/>
      <c r="BA42" s="428"/>
    </row>
    <row r="43" spans="1:53" ht="15.75">
      <c r="C43" s="429"/>
      <c r="D43" s="429"/>
      <c r="E43" s="429"/>
      <c r="F43" s="429"/>
      <c r="G43" s="429"/>
      <c r="H43" s="429"/>
      <c r="I43" s="429"/>
      <c r="J43" s="429"/>
      <c r="K43" s="429"/>
      <c r="L43" s="429"/>
      <c r="M43" s="429"/>
      <c r="N43" s="429"/>
      <c r="O43" s="429"/>
      <c r="P43" s="429"/>
      <c r="Q43" s="429"/>
      <c r="R43" s="429"/>
      <c r="S43" s="429"/>
      <c r="T43" s="429"/>
      <c r="U43" s="429"/>
      <c r="V43" s="429"/>
      <c r="W43" s="430"/>
      <c r="X43" s="430"/>
      <c r="Y43" s="430"/>
      <c r="Z43" s="430"/>
      <c r="AA43" s="430"/>
      <c r="AC43" s="428"/>
      <c r="AD43" s="428"/>
      <c r="AE43" s="428"/>
      <c r="AF43" s="428"/>
      <c r="AG43" s="428"/>
      <c r="AH43" s="428"/>
      <c r="AI43" s="428"/>
      <c r="AJ43" s="428"/>
      <c r="AK43" s="428"/>
      <c r="AL43" s="428"/>
      <c r="AM43" s="428"/>
      <c r="AN43" s="428"/>
      <c r="AO43" s="428"/>
      <c r="AP43" s="428"/>
      <c r="AQ43" s="428"/>
      <c r="AR43" s="428"/>
      <c r="AS43" s="428"/>
      <c r="AT43" s="428"/>
      <c r="AU43" s="428"/>
      <c r="AV43" s="428"/>
      <c r="AW43" s="428"/>
      <c r="AX43" s="428"/>
      <c r="AY43" s="428"/>
      <c r="AZ43" s="428"/>
      <c r="BA43" s="428"/>
    </row>
    <row r="44" spans="1:53" ht="15.75">
      <c r="C44" s="429"/>
      <c r="D44" s="429"/>
      <c r="E44" s="429"/>
      <c r="F44" s="429"/>
      <c r="G44" s="429"/>
      <c r="H44" s="429"/>
      <c r="I44" s="429"/>
      <c r="J44" s="429"/>
      <c r="K44" s="429"/>
      <c r="L44" s="429"/>
      <c r="M44" s="429"/>
      <c r="N44" s="429"/>
      <c r="O44" s="429"/>
      <c r="P44" s="429"/>
      <c r="Q44" s="429"/>
      <c r="R44" s="429"/>
      <c r="S44" s="429"/>
      <c r="T44" s="429"/>
      <c r="U44" s="429"/>
      <c r="V44" s="429"/>
      <c r="W44" s="430"/>
      <c r="X44" s="430"/>
      <c r="Y44" s="430"/>
      <c r="Z44" s="430"/>
      <c r="AA44" s="430"/>
      <c r="AC44" s="428"/>
      <c r="AD44" s="428"/>
      <c r="AE44" s="428"/>
      <c r="AF44" s="428"/>
      <c r="AG44" s="428"/>
      <c r="AH44" s="428"/>
      <c r="AI44" s="428"/>
      <c r="AJ44" s="428"/>
      <c r="AK44" s="428"/>
      <c r="AL44" s="428"/>
      <c r="AM44" s="428"/>
      <c r="AN44" s="428"/>
      <c r="AO44" s="428"/>
      <c r="AP44" s="428"/>
      <c r="AQ44" s="428"/>
      <c r="AR44" s="428"/>
      <c r="AS44" s="428"/>
      <c r="AT44" s="428"/>
      <c r="AU44" s="428"/>
      <c r="AV44" s="428"/>
      <c r="AW44" s="428"/>
      <c r="AX44" s="428"/>
      <c r="AY44" s="428"/>
      <c r="AZ44" s="428"/>
      <c r="BA44" s="428"/>
    </row>
    <row r="45" spans="1:53" ht="15.75">
      <c r="C45" s="429"/>
      <c r="D45" s="429"/>
      <c r="E45" s="429"/>
      <c r="F45" s="429"/>
      <c r="G45" s="429"/>
      <c r="H45" s="429"/>
      <c r="I45" s="429"/>
      <c r="J45" s="429"/>
      <c r="K45" s="429"/>
      <c r="L45" s="429"/>
      <c r="M45" s="429"/>
      <c r="N45" s="429"/>
      <c r="O45" s="429"/>
      <c r="P45" s="429"/>
      <c r="Q45" s="429"/>
      <c r="R45" s="429"/>
      <c r="S45" s="429"/>
      <c r="T45" s="429"/>
      <c r="U45" s="429"/>
      <c r="V45" s="429"/>
      <c r="W45" s="430"/>
      <c r="X45" s="430"/>
      <c r="Y45" s="430"/>
      <c r="Z45" s="430"/>
      <c r="AA45" s="430"/>
      <c r="AC45" s="428"/>
      <c r="AD45" s="428"/>
      <c r="AE45" s="428"/>
      <c r="AF45" s="428"/>
      <c r="AG45" s="428"/>
      <c r="AH45" s="428"/>
      <c r="AI45" s="428"/>
      <c r="AJ45" s="428"/>
      <c r="AK45" s="428"/>
      <c r="AL45" s="428"/>
      <c r="AM45" s="428"/>
      <c r="AN45" s="428"/>
      <c r="AO45" s="428"/>
      <c r="AP45" s="428"/>
      <c r="AQ45" s="428"/>
      <c r="AR45" s="428"/>
      <c r="AS45" s="428"/>
      <c r="AT45" s="428"/>
      <c r="AU45" s="428"/>
      <c r="AV45" s="428"/>
      <c r="AW45" s="428"/>
      <c r="AX45" s="428"/>
      <c r="AY45" s="428"/>
      <c r="AZ45" s="428"/>
      <c r="BA45" s="428"/>
    </row>
    <row r="46" spans="1:53" ht="15.75">
      <c r="C46" s="429"/>
      <c r="D46" s="429"/>
      <c r="E46" s="429"/>
      <c r="F46" s="429"/>
      <c r="G46" s="429"/>
      <c r="H46" s="429"/>
      <c r="I46" s="429"/>
      <c r="J46" s="429"/>
      <c r="K46" s="429"/>
      <c r="L46" s="429"/>
      <c r="M46" s="429"/>
      <c r="N46" s="429"/>
      <c r="O46" s="429"/>
      <c r="P46" s="429"/>
      <c r="Q46" s="429"/>
      <c r="R46" s="429"/>
      <c r="S46" s="429"/>
      <c r="T46" s="429"/>
      <c r="U46" s="429"/>
      <c r="V46" s="429"/>
      <c r="W46" s="430"/>
      <c r="X46" s="430"/>
      <c r="Y46" s="430"/>
      <c r="Z46" s="430"/>
      <c r="AA46" s="430"/>
      <c r="AC46" s="428"/>
      <c r="AD46" s="428"/>
      <c r="AE46" s="428"/>
      <c r="AF46" s="428"/>
      <c r="AG46" s="428"/>
      <c r="AH46" s="428"/>
      <c r="AI46" s="428"/>
      <c r="AJ46" s="428"/>
      <c r="AK46" s="428"/>
      <c r="AL46" s="428"/>
      <c r="AM46" s="428"/>
      <c r="AN46" s="428"/>
      <c r="AO46" s="428"/>
      <c r="AP46" s="428"/>
      <c r="AQ46" s="428"/>
      <c r="AR46" s="428"/>
      <c r="AS46" s="428"/>
      <c r="AT46" s="428"/>
      <c r="AU46" s="428"/>
      <c r="AV46" s="428"/>
      <c r="AW46" s="428"/>
      <c r="AX46" s="428"/>
      <c r="AY46" s="428"/>
      <c r="AZ46" s="428"/>
      <c r="BA46" s="428"/>
    </row>
    <row r="47" spans="1:53" ht="15.75">
      <c r="C47" s="429"/>
      <c r="D47" s="429"/>
      <c r="E47" s="429"/>
      <c r="F47" s="429"/>
      <c r="G47" s="429"/>
      <c r="H47" s="429"/>
      <c r="I47" s="429"/>
      <c r="J47" s="429"/>
      <c r="K47" s="429"/>
      <c r="L47" s="429"/>
      <c r="M47" s="429"/>
      <c r="N47" s="429"/>
      <c r="O47" s="429"/>
      <c r="P47" s="429"/>
      <c r="Q47" s="429"/>
      <c r="R47" s="429"/>
      <c r="S47" s="429"/>
      <c r="T47" s="429"/>
      <c r="U47" s="429"/>
      <c r="V47" s="429"/>
      <c r="W47" s="430"/>
      <c r="X47" s="430"/>
      <c r="Y47" s="430"/>
      <c r="Z47" s="430"/>
      <c r="AA47" s="430"/>
      <c r="AC47" s="428"/>
      <c r="AD47" s="428"/>
      <c r="AE47" s="428"/>
      <c r="AF47" s="428"/>
      <c r="AG47" s="428"/>
      <c r="AH47" s="428"/>
      <c r="AI47" s="428"/>
      <c r="AJ47" s="428"/>
      <c r="AK47" s="428"/>
      <c r="AL47" s="428"/>
      <c r="AM47" s="428"/>
      <c r="AN47" s="428"/>
      <c r="AO47" s="428"/>
      <c r="AP47" s="428"/>
      <c r="AQ47" s="428"/>
      <c r="AR47" s="428"/>
      <c r="AS47" s="428"/>
      <c r="AT47" s="428"/>
      <c r="AU47" s="428"/>
      <c r="AV47" s="428"/>
      <c r="AW47" s="428"/>
      <c r="AX47" s="428"/>
      <c r="AY47" s="428"/>
      <c r="AZ47" s="428"/>
      <c r="BA47" s="428"/>
    </row>
    <row r="48" spans="1:53" ht="15.75">
      <c r="C48" s="429"/>
      <c r="D48" s="429"/>
      <c r="E48" s="429"/>
      <c r="F48" s="429"/>
      <c r="G48" s="429"/>
      <c r="H48" s="429"/>
      <c r="I48" s="429"/>
      <c r="J48" s="429"/>
      <c r="K48" s="429"/>
      <c r="L48" s="429"/>
      <c r="M48" s="429"/>
      <c r="N48" s="429"/>
      <c r="O48" s="429"/>
      <c r="P48" s="429"/>
      <c r="Q48" s="429"/>
      <c r="R48" s="429"/>
      <c r="S48" s="429"/>
      <c r="T48" s="429"/>
      <c r="U48" s="429"/>
      <c r="V48" s="429"/>
      <c r="W48" s="430"/>
      <c r="X48" s="430"/>
      <c r="Y48" s="430"/>
      <c r="Z48" s="430"/>
      <c r="AA48" s="430"/>
      <c r="AC48" s="428"/>
      <c r="AD48" s="428"/>
      <c r="AE48" s="428"/>
      <c r="AF48" s="428"/>
      <c r="AG48" s="428"/>
      <c r="AH48" s="428"/>
      <c r="AI48" s="428"/>
      <c r="AJ48" s="428"/>
      <c r="AK48" s="428"/>
      <c r="AL48" s="428"/>
      <c r="AM48" s="428"/>
      <c r="AN48" s="428"/>
      <c r="AO48" s="428"/>
      <c r="AP48" s="428"/>
      <c r="AQ48" s="428"/>
      <c r="AR48" s="428"/>
      <c r="AS48" s="428"/>
      <c r="AT48" s="428"/>
      <c r="AU48" s="428"/>
      <c r="AV48" s="428"/>
      <c r="AW48" s="428"/>
      <c r="AX48" s="428"/>
      <c r="AY48" s="428"/>
      <c r="AZ48" s="428"/>
      <c r="BA48" s="428"/>
    </row>
    <row r="49" spans="3:53" ht="15.75">
      <c r="C49" s="429"/>
      <c r="D49" s="429"/>
      <c r="E49" s="429"/>
      <c r="F49" s="429"/>
      <c r="G49" s="429"/>
      <c r="H49" s="429"/>
      <c r="I49" s="429"/>
      <c r="J49" s="429"/>
      <c r="K49" s="429"/>
      <c r="L49" s="429"/>
      <c r="M49" s="429"/>
      <c r="N49" s="429"/>
      <c r="O49" s="429"/>
      <c r="P49" s="429"/>
      <c r="Q49" s="429"/>
      <c r="R49" s="429"/>
      <c r="S49" s="429"/>
      <c r="T49" s="429"/>
      <c r="U49" s="429"/>
      <c r="V49" s="429"/>
      <c r="W49" s="430"/>
      <c r="X49" s="430"/>
      <c r="Y49" s="430"/>
      <c r="Z49" s="430"/>
      <c r="AA49" s="430"/>
      <c r="AC49" s="428"/>
      <c r="AD49" s="428"/>
      <c r="AE49" s="428"/>
      <c r="AF49" s="428"/>
      <c r="AG49" s="428"/>
      <c r="AH49" s="428"/>
      <c r="AI49" s="428"/>
      <c r="AJ49" s="428"/>
      <c r="AK49" s="428"/>
      <c r="AL49" s="428"/>
      <c r="AM49" s="428"/>
      <c r="AN49" s="428"/>
      <c r="AO49" s="428"/>
      <c r="AP49" s="428"/>
      <c r="AQ49" s="428"/>
      <c r="AR49" s="428"/>
      <c r="AS49" s="428"/>
      <c r="AT49" s="428"/>
      <c r="AU49" s="428"/>
      <c r="AV49" s="428"/>
      <c r="AW49" s="428"/>
      <c r="AX49" s="428"/>
      <c r="AY49" s="428"/>
      <c r="AZ49" s="428"/>
      <c r="BA49" s="428"/>
    </row>
    <row r="50" spans="3:53" ht="15.75">
      <c r="C50" s="429"/>
      <c r="D50" s="429"/>
      <c r="E50" s="429"/>
      <c r="F50" s="429"/>
      <c r="G50" s="429"/>
      <c r="H50" s="429"/>
      <c r="I50" s="429"/>
      <c r="J50" s="429"/>
      <c r="K50" s="429"/>
      <c r="L50" s="429"/>
      <c r="M50" s="429"/>
      <c r="N50" s="429"/>
      <c r="O50" s="429"/>
      <c r="P50" s="429"/>
      <c r="Q50" s="429"/>
      <c r="R50" s="431"/>
      <c r="S50" s="431"/>
      <c r="T50" s="431"/>
      <c r="U50" s="431"/>
      <c r="V50" s="431"/>
      <c r="W50" s="430"/>
      <c r="X50" s="430"/>
      <c r="Y50" s="430"/>
      <c r="Z50" s="430"/>
      <c r="AA50" s="430"/>
      <c r="AC50" s="428"/>
      <c r="AD50" s="428"/>
      <c r="AE50" s="428"/>
      <c r="AF50" s="428"/>
      <c r="AG50" s="428"/>
      <c r="AH50" s="428"/>
      <c r="AI50" s="428"/>
      <c r="AJ50" s="428"/>
      <c r="AK50" s="428"/>
      <c r="AL50" s="428"/>
      <c r="AM50" s="428"/>
      <c r="AN50" s="428"/>
      <c r="AO50" s="428"/>
      <c r="AP50" s="428"/>
      <c r="AQ50" s="428"/>
      <c r="AR50" s="428"/>
      <c r="AS50" s="428"/>
      <c r="AT50" s="428"/>
      <c r="AU50" s="428"/>
      <c r="AV50" s="428"/>
      <c r="AW50" s="428"/>
      <c r="AX50" s="428"/>
      <c r="AY50" s="428"/>
      <c r="AZ50" s="428"/>
      <c r="BA50" s="428"/>
    </row>
    <row r="51" spans="3:53" ht="15.75">
      <c r="C51" s="429"/>
      <c r="D51" s="429"/>
      <c r="E51" s="429"/>
      <c r="F51" s="429"/>
      <c r="G51" s="429"/>
      <c r="H51" s="429"/>
      <c r="I51" s="429"/>
      <c r="J51" s="429"/>
      <c r="K51" s="429"/>
      <c r="L51" s="429"/>
      <c r="M51" s="429"/>
      <c r="N51" s="429"/>
      <c r="O51" s="429"/>
      <c r="P51" s="429"/>
      <c r="Q51" s="429"/>
      <c r="R51" s="429"/>
      <c r="S51" s="429"/>
      <c r="T51" s="429"/>
      <c r="U51" s="429"/>
      <c r="V51" s="429"/>
      <c r="W51" s="430"/>
      <c r="X51" s="430"/>
      <c r="Y51" s="430"/>
      <c r="Z51" s="430"/>
      <c r="AA51" s="430"/>
      <c r="AC51" s="428"/>
      <c r="AD51" s="428"/>
      <c r="AE51" s="428"/>
      <c r="AF51" s="428"/>
      <c r="AG51" s="428"/>
      <c r="AH51" s="428"/>
      <c r="AI51" s="428"/>
      <c r="AJ51" s="428"/>
      <c r="AK51" s="428"/>
      <c r="AL51" s="428"/>
      <c r="AM51" s="428"/>
      <c r="AN51" s="428"/>
      <c r="AO51" s="428"/>
      <c r="AP51" s="428"/>
      <c r="AQ51" s="428"/>
      <c r="AR51" s="428"/>
      <c r="AS51" s="428"/>
      <c r="AT51" s="428"/>
      <c r="AU51" s="428"/>
      <c r="AV51" s="428"/>
      <c r="AW51" s="428"/>
      <c r="AX51" s="428"/>
      <c r="AY51" s="428"/>
      <c r="AZ51" s="428"/>
      <c r="BA51" s="428"/>
    </row>
    <row r="52" spans="3:53" ht="15.75">
      <c r="C52" s="429"/>
      <c r="D52" s="429"/>
      <c r="E52" s="429"/>
      <c r="F52" s="429"/>
      <c r="G52" s="429"/>
      <c r="H52" s="429"/>
      <c r="I52" s="429"/>
      <c r="J52" s="429"/>
      <c r="K52" s="429"/>
      <c r="L52" s="429"/>
      <c r="M52" s="429"/>
      <c r="N52" s="429"/>
      <c r="O52" s="429"/>
      <c r="P52" s="429"/>
      <c r="Q52" s="429"/>
      <c r="R52" s="429"/>
      <c r="S52" s="429"/>
      <c r="T52" s="429"/>
      <c r="U52" s="429"/>
      <c r="V52" s="429"/>
      <c r="W52" s="430"/>
      <c r="X52" s="430"/>
      <c r="Y52" s="430"/>
      <c r="Z52" s="430"/>
      <c r="AA52" s="430"/>
      <c r="AC52" s="428"/>
      <c r="AD52" s="428"/>
      <c r="AE52" s="428"/>
      <c r="AF52" s="428"/>
      <c r="AG52" s="428"/>
      <c r="AH52" s="428"/>
      <c r="AI52" s="428"/>
      <c r="AJ52" s="428"/>
      <c r="AK52" s="428"/>
      <c r="AL52" s="428"/>
      <c r="AM52" s="428"/>
      <c r="AN52" s="428"/>
      <c r="AO52" s="428"/>
      <c r="AP52" s="428"/>
      <c r="AQ52" s="428"/>
      <c r="AR52" s="428"/>
      <c r="AS52" s="428"/>
      <c r="AT52" s="428"/>
      <c r="AU52" s="428"/>
      <c r="AV52" s="428"/>
      <c r="AW52" s="428"/>
      <c r="AX52" s="428"/>
      <c r="AY52" s="428"/>
      <c r="AZ52" s="428"/>
      <c r="BA52" s="428"/>
    </row>
    <row r="53" spans="3:53" ht="15.75">
      <c r="C53" s="429"/>
      <c r="D53" s="429"/>
      <c r="E53" s="429"/>
      <c r="F53" s="429"/>
      <c r="G53" s="429"/>
      <c r="H53" s="429"/>
      <c r="I53" s="429"/>
      <c r="J53" s="429"/>
      <c r="K53" s="429"/>
      <c r="L53" s="429"/>
      <c r="M53" s="429"/>
      <c r="N53" s="429"/>
      <c r="O53" s="429"/>
      <c r="P53" s="429"/>
      <c r="Q53" s="429"/>
      <c r="R53" s="429"/>
      <c r="S53" s="429"/>
      <c r="T53" s="429"/>
      <c r="U53" s="429"/>
      <c r="V53" s="429"/>
      <c r="W53" s="430"/>
      <c r="X53" s="430"/>
      <c r="Y53" s="430"/>
      <c r="Z53" s="430"/>
      <c r="AA53" s="430"/>
      <c r="AC53" s="428"/>
      <c r="AD53" s="428"/>
      <c r="AE53" s="428"/>
      <c r="AF53" s="428"/>
      <c r="AG53" s="428"/>
      <c r="AH53" s="428"/>
      <c r="AI53" s="428"/>
      <c r="AJ53" s="428"/>
      <c r="AK53" s="428"/>
      <c r="AL53" s="428"/>
      <c r="AM53" s="428"/>
      <c r="AN53" s="428"/>
      <c r="AO53" s="428"/>
      <c r="AP53" s="428"/>
      <c r="AQ53" s="428"/>
      <c r="AR53" s="428"/>
      <c r="AS53" s="428"/>
      <c r="AT53" s="428"/>
      <c r="AU53" s="428"/>
      <c r="AV53" s="428"/>
      <c r="AW53" s="428"/>
      <c r="AX53" s="428"/>
      <c r="AY53" s="428"/>
      <c r="AZ53" s="428"/>
      <c r="BA53" s="428"/>
    </row>
    <row r="54" spans="3:53" ht="15.75">
      <c r="C54" s="429"/>
      <c r="D54" s="429"/>
      <c r="E54" s="429"/>
      <c r="F54" s="429"/>
      <c r="G54" s="429"/>
      <c r="H54" s="429"/>
      <c r="I54" s="429"/>
      <c r="J54" s="429"/>
      <c r="K54" s="429"/>
      <c r="L54" s="429"/>
      <c r="M54" s="429"/>
      <c r="N54" s="429"/>
      <c r="O54" s="429"/>
      <c r="P54" s="429"/>
      <c r="Q54" s="429"/>
      <c r="R54" s="429"/>
      <c r="S54" s="429"/>
      <c r="T54" s="429"/>
      <c r="U54" s="429"/>
      <c r="V54" s="429"/>
      <c r="W54" s="430"/>
      <c r="X54" s="430"/>
      <c r="Y54" s="430"/>
      <c r="Z54" s="430"/>
      <c r="AA54" s="430"/>
      <c r="AC54" s="428"/>
      <c r="AD54" s="428"/>
      <c r="AE54" s="428"/>
      <c r="AF54" s="428"/>
      <c r="AG54" s="428"/>
      <c r="AH54" s="428"/>
      <c r="AI54" s="428"/>
      <c r="AJ54" s="428"/>
      <c r="AK54" s="428"/>
      <c r="AL54" s="428"/>
      <c r="AM54" s="428"/>
      <c r="AN54" s="428"/>
      <c r="AO54" s="428"/>
      <c r="AP54" s="428"/>
      <c r="AQ54" s="428"/>
      <c r="AR54" s="428"/>
      <c r="AS54" s="428"/>
      <c r="AT54" s="428"/>
      <c r="AU54" s="428"/>
      <c r="AV54" s="428"/>
      <c r="AW54" s="428"/>
      <c r="AX54" s="428"/>
      <c r="AY54" s="428"/>
      <c r="AZ54" s="428"/>
      <c r="BA54" s="428"/>
    </row>
    <row r="55" spans="3:53" ht="15.75">
      <c r="C55" s="429"/>
      <c r="D55" s="429"/>
      <c r="E55" s="429"/>
      <c r="F55" s="429"/>
      <c r="G55" s="429"/>
      <c r="H55" s="429"/>
      <c r="I55" s="429"/>
      <c r="J55" s="429"/>
      <c r="K55" s="429"/>
      <c r="L55" s="429"/>
      <c r="M55" s="429"/>
      <c r="N55" s="429"/>
      <c r="O55" s="429"/>
      <c r="P55" s="429"/>
      <c r="Q55" s="429"/>
      <c r="R55" s="431"/>
      <c r="S55" s="431"/>
      <c r="T55" s="431"/>
      <c r="U55" s="431"/>
      <c r="V55" s="431"/>
      <c r="W55" s="430"/>
      <c r="X55" s="430"/>
      <c r="Y55" s="430"/>
      <c r="Z55" s="430"/>
      <c r="AA55" s="430"/>
      <c r="AC55" s="428"/>
      <c r="AD55" s="428"/>
      <c r="AE55" s="428"/>
      <c r="AF55" s="428"/>
      <c r="AG55" s="428"/>
      <c r="AH55" s="428"/>
      <c r="AI55" s="428"/>
      <c r="AJ55" s="428"/>
      <c r="AK55" s="428"/>
      <c r="AL55" s="428"/>
      <c r="AM55" s="428"/>
      <c r="AN55" s="428"/>
      <c r="AO55" s="428"/>
      <c r="AP55" s="428"/>
      <c r="AQ55" s="428"/>
      <c r="AR55" s="428"/>
      <c r="AS55" s="428"/>
      <c r="AT55" s="428"/>
      <c r="AU55" s="428"/>
      <c r="AV55" s="428"/>
      <c r="AW55" s="428"/>
      <c r="AX55" s="428"/>
      <c r="AY55" s="428"/>
      <c r="AZ55" s="428"/>
      <c r="BA55" s="428"/>
    </row>
    <row r="56" spans="3:53" ht="15.75">
      <c r="C56" s="429"/>
      <c r="D56" s="429"/>
      <c r="E56" s="429"/>
      <c r="F56" s="429"/>
      <c r="G56" s="429"/>
      <c r="H56" s="429"/>
      <c r="I56" s="429"/>
      <c r="J56" s="429"/>
      <c r="K56" s="429"/>
      <c r="L56" s="429"/>
      <c r="M56" s="429"/>
      <c r="N56" s="429"/>
      <c r="O56" s="429"/>
      <c r="P56" s="429"/>
      <c r="Q56" s="429"/>
      <c r="R56" s="431"/>
      <c r="S56" s="431"/>
      <c r="T56" s="431"/>
      <c r="U56" s="431"/>
      <c r="V56" s="431"/>
      <c r="W56" s="430"/>
      <c r="X56" s="430"/>
      <c r="Y56" s="430"/>
      <c r="Z56" s="430"/>
      <c r="AA56" s="430"/>
      <c r="AC56" s="428"/>
      <c r="AD56" s="428"/>
      <c r="AE56" s="428"/>
      <c r="AF56" s="428"/>
      <c r="AG56" s="428"/>
      <c r="AH56" s="428"/>
      <c r="AI56" s="428"/>
      <c r="AJ56" s="428"/>
      <c r="AK56" s="428"/>
      <c r="AL56" s="428"/>
      <c r="AM56" s="428"/>
      <c r="AN56" s="428"/>
      <c r="AO56" s="428"/>
      <c r="AP56" s="428"/>
      <c r="AQ56" s="428"/>
      <c r="AR56" s="428"/>
      <c r="AS56" s="428"/>
      <c r="AT56" s="428"/>
      <c r="AU56" s="428"/>
      <c r="AV56" s="428"/>
      <c r="AW56" s="428"/>
      <c r="AX56" s="428"/>
      <c r="AY56" s="428"/>
      <c r="AZ56" s="428"/>
      <c r="BA56" s="428"/>
    </row>
    <row r="57" spans="3:53" ht="15.75">
      <c r="C57" s="429"/>
      <c r="D57" s="429"/>
      <c r="E57" s="429"/>
      <c r="F57" s="429"/>
      <c r="G57" s="429"/>
      <c r="H57" s="429"/>
      <c r="I57" s="429"/>
      <c r="J57" s="429"/>
      <c r="K57" s="429"/>
      <c r="L57" s="429"/>
      <c r="M57" s="429"/>
      <c r="N57" s="429"/>
      <c r="O57" s="429"/>
      <c r="P57" s="429"/>
      <c r="Q57" s="429"/>
      <c r="R57" s="431"/>
      <c r="S57" s="431"/>
      <c r="T57" s="431"/>
      <c r="U57" s="431"/>
      <c r="V57" s="431"/>
      <c r="W57" s="430"/>
      <c r="X57" s="430"/>
      <c r="Y57" s="430"/>
      <c r="Z57" s="430"/>
      <c r="AA57" s="430"/>
      <c r="AC57" s="428"/>
      <c r="AD57" s="428"/>
      <c r="AE57" s="428"/>
      <c r="AF57" s="428"/>
      <c r="AG57" s="428"/>
      <c r="AH57" s="428"/>
      <c r="AI57" s="428"/>
      <c r="AJ57" s="428"/>
      <c r="AK57" s="428"/>
      <c r="AL57" s="428"/>
      <c r="AM57" s="428"/>
      <c r="AN57" s="428"/>
      <c r="AO57" s="428"/>
      <c r="AP57" s="428"/>
      <c r="AQ57" s="428"/>
      <c r="AR57" s="428"/>
      <c r="AS57" s="428"/>
      <c r="AT57" s="428"/>
      <c r="AU57" s="428"/>
      <c r="AV57" s="428"/>
      <c r="AW57" s="428"/>
      <c r="AX57" s="428"/>
      <c r="AY57" s="428"/>
      <c r="AZ57" s="428"/>
      <c r="BA57" s="428"/>
    </row>
    <row r="58" spans="3:53" ht="15.75">
      <c r="C58" s="429"/>
      <c r="D58" s="429"/>
      <c r="E58" s="429"/>
      <c r="F58" s="429"/>
      <c r="G58" s="429"/>
      <c r="H58" s="429"/>
      <c r="I58" s="429"/>
      <c r="J58" s="429"/>
      <c r="K58" s="429"/>
      <c r="L58" s="429"/>
      <c r="M58" s="429"/>
      <c r="N58" s="429"/>
      <c r="O58" s="429"/>
      <c r="P58" s="429"/>
      <c r="Q58" s="429"/>
      <c r="R58" s="431"/>
      <c r="S58" s="431"/>
      <c r="T58" s="431"/>
      <c r="U58" s="431"/>
      <c r="V58" s="431"/>
      <c r="W58" s="430"/>
      <c r="X58" s="430"/>
      <c r="Y58" s="430"/>
      <c r="Z58" s="430"/>
      <c r="AA58" s="430"/>
      <c r="AC58" s="428"/>
      <c r="AD58" s="428"/>
      <c r="AE58" s="428"/>
      <c r="AF58" s="428"/>
      <c r="AG58" s="428"/>
      <c r="AH58" s="428"/>
      <c r="AI58" s="428"/>
      <c r="AJ58" s="428"/>
      <c r="AK58" s="428"/>
      <c r="AL58" s="428"/>
      <c r="AM58" s="428"/>
      <c r="AN58" s="428"/>
      <c r="AO58" s="428"/>
      <c r="AP58" s="428"/>
      <c r="AQ58" s="428"/>
      <c r="AR58" s="428"/>
      <c r="AS58" s="428"/>
      <c r="AT58" s="428"/>
      <c r="AU58" s="428"/>
      <c r="AV58" s="428"/>
      <c r="AW58" s="428"/>
      <c r="AX58" s="428"/>
      <c r="AY58" s="428"/>
      <c r="AZ58" s="428"/>
      <c r="BA58" s="428"/>
    </row>
    <row r="59" spans="3:53" ht="15.75">
      <c r="C59" s="429"/>
      <c r="D59" s="429"/>
      <c r="E59" s="429"/>
      <c r="F59" s="429"/>
      <c r="G59" s="429"/>
      <c r="H59" s="429"/>
      <c r="I59" s="429"/>
      <c r="J59" s="429"/>
      <c r="K59" s="429"/>
      <c r="L59" s="429"/>
      <c r="M59" s="431"/>
      <c r="N59" s="431"/>
      <c r="O59" s="431"/>
      <c r="P59" s="431"/>
      <c r="Q59" s="431"/>
      <c r="R59" s="431"/>
      <c r="S59" s="431"/>
      <c r="T59" s="431"/>
      <c r="U59" s="431"/>
      <c r="V59" s="431"/>
      <c r="W59" s="430"/>
      <c r="X59" s="430"/>
      <c r="Y59" s="430"/>
      <c r="Z59" s="430"/>
      <c r="AA59" s="430"/>
      <c r="AC59" s="428"/>
      <c r="AD59" s="428"/>
      <c r="AE59" s="428"/>
      <c r="AF59" s="428"/>
      <c r="AG59" s="428"/>
      <c r="AH59" s="428"/>
      <c r="AI59" s="428"/>
      <c r="AJ59" s="428"/>
      <c r="AK59" s="428"/>
      <c r="AL59" s="428"/>
      <c r="AM59" s="428"/>
      <c r="AN59" s="428"/>
      <c r="AO59" s="428"/>
      <c r="AP59" s="428"/>
      <c r="AQ59" s="428"/>
      <c r="AR59" s="428"/>
      <c r="AS59" s="428"/>
      <c r="AT59" s="428"/>
      <c r="AU59" s="428"/>
      <c r="AV59" s="428"/>
      <c r="AW59" s="428"/>
      <c r="AX59" s="428"/>
      <c r="AY59" s="428"/>
      <c r="AZ59" s="428"/>
      <c r="BA59" s="428"/>
    </row>
    <row r="60" spans="3:53" ht="15.75">
      <c r="C60" s="429"/>
      <c r="D60" s="429"/>
      <c r="E60" s="429"/>
      <c r="F60" s="429"/>
      <c r="G60" s="429"/>
      <c r="H60" s="429"/>
      <c r="I60" s="429"/>
      <c r="J60" s="429"/>
      <c r="K60" s="429"/>
      <c r="L60" s="429"/>
      <c r="M60" s="431"/>
      <c r="N60" s="431"/>
      <c r="O60" s="431"/>
      <c r="P60" s="431"/>
      <c r="Q60" s="431"/>
      <c r="R60" s="431"/>
      <c r="S60" s="431"/>
      <c r="T60" s="431"/>
      <c r="U60" s="431"/>
      <c r="V60" s="431"/>
      <c r="W60" s="430"/>
      <c r="X60" s="430"/>
      <c r="Y60" s="430"/>
      <c r="Z60" s="430"/>
      <c r="AA60" s="430"/>
      <c r="AC60" s="428"/>
      <c r="AD60" s="428"/>
      <c r="AE60" s="428"/>
      <c r="AF60" s="428"/>
      <c r="AG60" s="428"/>
      <c r="AH60" s="428"/>
      <c r="AI60" s="428"/>
      <c r="AJ60" s="428"/>
      <c r="AK60" s="428"/>
      <c r="AL60" s="428"/>
      <c r="AM60" s="428"/>
      <c r="AN60" s="428"/>
      <c r="AO60" s="428"/>
      <c r="AP60" s="428"/>
      <c r="AQ60" s="428"/>
      <c r="AR60" s="428"/>
      <c r="AS60" s="428"/>
      <c r="AT60" s="428"/>
      <c r="AU60" s="428"/>
      <c r="AV60" s="428"/>
      <c r="AW60" s="428"/>
      <c r="AX60" s="428"/>
      <c r="AY60" s="428"/>
      <c r="AZ60" s="428"/>
      <c r="BA60" s="428"/>
    </row>
    <row r="61" spans="3:53" ht="15.75">
      <c r="C61" s="429"/>
      <c r="D61" s="429"/>
      <c r="E61" s="429"/>
      <c r="F61" s="429"/>
      <c r="G61" s="429"/>
      <c r="H61" s="429"/>
      <c r="I61" s="429"/>
      <c r="J61" s="429"/>
      <c r="K61" s="429"/>
      <c r="L61" s="429"/>
      <c r="M61" s="429"/>
      <c r="N61" s="429"/>
      <c r="O61" s="429"/>
      <c r="P61" s="429"/>
      <c r="Q61" s="429"/>
      <c r="R61" s="429"/>
      <c r="S61" s="429"/>
      <c r="T61" s="429"/>
      <c r="U61" s="429"/>
      <c r="V61" s="429"/>
      <c r="W61" s="430"/>
      <c r="X61" s="430"/>
      <c r="Y61" s="430"/>
      <c r="Z61" s="430"/>
      <c r="AA61" s="430"/>
      <c r="AC61" s="428"/>
      <c r="AD61" s="428"/>
      <c r="AE61" s="428"/>
      <c r="AF61" s="428"/>
      <c r="AG61" s="428"/>
      <c r="AH61" s="428"/>
      <c r="AI61" s="428"/>
      <c r="AJ61" s="428"/>
      <c r="AK61" s="428"/>
      <c r="AL61" s="428"/>
      <c r="AM61" s="428"/>
      <c r="AN61" s="428"/>
      <c r="AO61" s="428"/>
      <c r="AP61" s="428"/>
      <c r="AQ61" s="428"/>
      <c r="AR61" s="428"/>
      <c r="AS61" s="428"/>
      <c r="AT61" s="428"/>
      <c r="AU61" s="428"/>
      <c r="AV61" s="428"/>
      <c r="AW61" s="428"/>
      <c r="AX61" s="428"/>
      <c r="AY61" s="428"/>
      <c r="AZ61" s="428"/>
      <c r="BA61" s="428"/>
    </row>
    <row r="62" spans="3:53" ht="15.75">
      <c r="C62" s="429"/>
      <c r="D62" s="429"/>
      <c r="E62" s="429"/>
      <c r="F62" s="429"/>
      <c r="G62" s="429"/>
      <c r="H62" s="429"/>
      <c r="I62" s="429"/>
      <c r="J62" s="429"/>
      <c r="K62" s="429"/>
      <c r="L62" s="429"/>
      <c r="M62" s="431"/>
      <c r="N62" s="431"/>
      <c r="O62" s="431"/>
      <c r="P62" s="431"/>
      <c r="Q62" s="431"/>
      <c r="R62" s="431"/>
      <c r="S62" s="431"/>
      <c r="T62" s="431"/>
      <c r="U62" s="431"/>
      <c r="V62" s="431"/>
      <c r="W62" s="430"/>
      <c r="X62" s="430"/>
      <c r="Y62" s="430"/>
      <c r="Z62" s="430"/>
      <c r="AA62" s="430"/>
    </row>
    <row r="63" spans="3:53" ht="15.75">
      <c r="C63" s="432"/>
      <c r="D63" s="432"/>
      <c r="E63" s="432"/>
      <c r="F63" s="432"/>
      <c r="G63" s="432"/>
      <c r="H63" s="432"/>
      <c r="I63" s="432"/>
      <c r="J63" s="432"/>
      <c r="K63" s="432"/>
      <c r="L63" s="432"/>
      <c r="M63" s="431"/>
      <c r="N63" s="431"/>
      <c r="O63" s="431"/>
      <c r="P63" s="431"/>
      <c r="Q63" s="431"/>
      <c r="R63" s="431"/>
      <c r="S63" s="431"/>
      <c r="T63" s="431"/>
      <c r="U63" s="431"/>
      <c r="V63" s="431"/>
      <c r="W63" s="431"/>
      <c r="X63" s="431"/>
      <c r="Y63" s="431"/>
      <c r="Z63" s="431"/>
      <c r="AA63" s="431"/>
    </row>
    <row r="64" spans="3:53" ht="15.75">
      <c r="C64" s="431"/>
      <c r="D64" s="431"/>
      <c r="E64" s="431"/>
      <c r="F64" s="431"/>
      <c r="G64" s="431"/>
      <c r="H64" s="431"/>
      <c r="I64" s="431"/>
      <c r="J64" s="431"/>
      <c r="K64" s="431"/>
      <c r="L64" s="431"/>
      <c r="M64" s="431"/>
      <c r="N64" s="431"/>
      <c r="O64" s="431"/>
      <c r="P64" s="431"/>
      <c r="Q64" s="431"/>
      <c r="R64" s="431"/>
      <c r="S64" s="431"/>
      <c r="T64" s="431"/>
      <c r="U64" s="431"/>
      <c r="V64" s="431"/>
      <c r="W64" s="431"/>
      <c r="X64" s="431"/>
      <c r="Y64" s="431"/>
      <c r="Z64" s="431"/>
      <c r="AA64" s="431"/>
    </row>
    <row r="66" spans="3:27">
      <c r="C66" s="428"/>
      <c r="D66" s="428"/>
      <c r="E66" s="428"/>
      <c r="F66" s="428"/>
      <c r="G66" s="428"/>
      <c r="H66" s="428"/>
      <c r="I66" s="428"/>
      <c r="J66" s="428"/>
      <c r="K66" s="428"/>
      <c r="L66" s="428"/>
      <c r="M66" s="428"/>
      <c r="N66" s="428"/>
      <c r="O66" s="428"/>
      <c r="P66" s="428"/>
      <c r="Q66" s="428"/>
      <c r="R66" s="428"/>
      <c r="S66" s="428"/>
      <c r="T66" s="428"/>
      <c r="U66" s="428"/>
      <c r="V66" s="428"/>
      <c r="W66" s="428"/>
      <c r="X66" s="428"/>
      <c r="Y66" s="428"/>
      <c r="Z66" s="428"/>
      <c r="AA66" s="428"/>
    </row>
    <row r="67" spans="3:27">
      <c r="C67" s="428"/>
      <c r="D67" s="428"/>
      <c r="E67" s="428"/>
      <c r="F67" s="428"/>
      <c r="G67" s="428"/>
      <c r="H67" s="428"/>
      <c r="I67" s="428"/>
      <c r="J67" s="428"/>
      <c r="K67" s="428"/>
      <c r="L67" s="428"/>
      <c r="M67" s="428"/>
      <c r="N67" s="428"/>
      <c r="O67" s="428"/>
      <c r="P67" s="428"/>
      <c r="Q67" s="428"/>
      <c r="R67" s="428"/>
      <c r="S67" s="428"/>
      <c r="T67" s="428"/>
      <c r="U67" s="428"/>
      <c r="V67" s="428"/>
      <c r="W67" s="428"/>
      <c r="X67" s="428"/>
      <c r="Y67" s="428"/>
      <c r="Z67" s="428"/>
      <c r="AA67" s="428"/>
    </row>
    <row r="68" spans="3:27">
      <c r="C68" s="428"/>
      <c r="D68" s="428"/>
      <c r="E68" s="428"/>
      <c r="F68" s="428"/>
      <c r="G68" s="428"/>
      <c r="H68" s="428"/>
      <c r="I68" s="428"/>
      <c r="J68" s="428"/>
      <c r="K68" s="428"/>
      <c r="L68" s="428"/>
      <c r="M68" s="428"/>
      <c r="N68" s="428"/>
      <c r="O68" s="428"/>
      <c r="P68" s="428"/>
      <c r="Q68" s="428"/>
      <c r="R68" s="428"/>
      <c r="S68" s="428"/>
      <c r="T68" s="428"/>
      <c r="U68" s="428"/>
      <c r="V68" s="428"/>
      <c r="W68" s="428"/>
      <c r="X68" s="428"/>
      <c r="Y68" s="428"/>
      <c r="Z68" s="428"/>
      <c r="AA68" s="428"/>
    </row>
    <row r="69" spans="3:27">
      <c r="C69" s="428"/>
      <c r="D69" s="428"/>
      <c r="E69" s="428"/>
      <c r="F69" s="428"/>
      <c r="G69" s="428"/>
      <c r="H69" s="428"/>
      <c r="I69" s="428"/>
      <c r="J69" s="428"/>
      <c r="K69" s="428"/>
      <c r="L69" s="428"/>
      <c r="M69" s="428"/>
      <c r="N69" s="428"/>
      <c r="O69" s="428"/>
      <c r="P69" s="428"/>
      <c r="Q69" s="428"/>
      <c r="R69" s="428"/>
      <c r="S69" s="428"/>
      <c r="T69" s="428"/>
      <c r="U69" s="428"/>
      <c r="V69" s="428"/>
      <c r="W69" s="428"/>
      <c r="X69" s="428"/>
      <c r="Y69" s="428"/>
      <c r="Z69" s="428"/>
      <c r="AA69" s="428"/>
    </row>
    <row r="70" spans="3:27">
      <c r="C70" s="428"/>
      <c r="D70" s="428"/>
      <c r="E70" s="428"/>
      <c r="F70" s="428"/>
      <c r="G70" s="428"/>
      <c r="H70" s="428"/>
      <c r="I70" s="428"/>
      <c r="J70" s="428"/>
      <c r="K70" s="428"/>
      <c r="L70" s="428"/>
      <c r="M70" s="428"/>
      <c r="N70" s="428"/>
      <c r="O70" s="428"/>
      <c r="P70" s="428"/>
      <c r="Q70" s="428"/>
      <c r="R70" s="428"/>
      <c r="S70" s="428"/>
      <c r="T70" s="428"/>
      <c r="U70" s="428"/>
      <c r="V70" s="428"/>
      <c r="W70" s="428"/>
      <c r="X70" s="428"/>
      <c r="Y70" s="428"/>
      <c r="Z70" s="428"/>
      <c r="AA70" s="428"/>
    </row>
    <row r="71" spans="3:27">
      <c r="C71" s="428"/>
      <c r="D71" s="428"/>
      <c r="E71" s="428"/>
      <c r="F71" s="428"/>
      <c r="G71" s="428"/>
      <c r="H71" s="428"/>
      <c r="I71" s="428"/>
      <c r="J71" s="428"/>
      <c r="K71" s="428"/>
      <c r="L71" s="428"/>
      <c r="M71" s="428"/>
      <c r="N71" s="428"/>
      <c r="O71" s="428"/>
      <c r="P71" s="428"/>
      <c r="Q71" s="428"/>
      <c r="R71" s="428"/>
      <c r="S71" s="428"/>
      <c r="T71" s="428"/>
      <c r="U71" s="428"/>
      <c r="V71" s="428"/>
      <c r="W71" s="428"/>
      <c r="X71" s="428"/>
      <c r="Y71" s="428"/>
      <c r="Z71" s="428"/>
      <c r="AA71" s="428"/>
    </row>
    <row r="72" spans="3:27">
      <c r="C72" s="428"/>
      <c r="D72" s="428"/>
      <c r="E72" s="428"/>
      <c r="F72" s="428"/>
      <c r="G72" s="428"/>
      <c r="H72" s="428"/>
      <c r="I72" s="428"/>
      <c r="J72" s="428"/>
      <c r="K72" s="428"/>
      <c r="L72" s="428"/>
      <c r="M72" s="428"/>
      <c r="N72" s="428"/>
      <c r="O72" s="428"/>
      <c r="P72" s="428"/>
      <c r="Q72" s="428"/>
      <c r="R72" s="428"/>
      <c r="S72" s="428"/>
      <c r="T72" s="428"/>
      <c r="U72" s="428"/>
      <c r="V72" s="428"/>
      <c r="W72" s="428"/>
      <c r="X72" s="428"/>
      <c r="Y72" s="428"/>
      <c r="Z72" s="428"/>
      <c r="AA72" s="428"/>
    </row>
    <row r="73" spans="3:27">
      <c r="C73" s="428"/>
      <c r="D73" s="428"/>
      <c r="E73" s="428"/>
      <c r="F73" s="428"/>
      <c r="G73" s="428"/>
      <c r="H73" s="428"/>
      <c r="I73" s="428"/>
      <c r="J73" s="428"/>
      <c r="K73" s="428"/>
      <c r="L73" s="428"/>
      <c r="M73" s="428"/>
      <c r="N73" s="428"/>
      <c r="O73" s="428"/>
      <c r="P73" s="428"/>
      <c r="Q73" s="428"/>
      <c r="R73" s="428"/>
      <c r="S73" s="428"/>
      <c r="T73" s="428"/>
      <c r="U73" s="428"/>
      <c r="V73" s="428"/>
      <c r="W73" s="428"/>
      <c r="X73" s="428"/>
      <c r="Y73" s="428"/>
      <c r="Z73" s="428"/>
      <c r="AA73" s="428"/>
    </row>
    <row r="74" spans="3:27">
      <c r="C74" s="428"/>
      <c r="D74" s="428"/>
      <c r="E74" s="428"/>
      <c r="F74" s="428"/>
      <c r="G74" s="428"/>
      <c r="H74" s="428"/>
      <c r="I74" s="428"/>
      <c r="J74" s="428"/>
      <c r="K74" s="428"/>
      <c r="L74" s="428"/>
      <c r="M74" s="428"/>
      <c r="N74" s="428"/>
      <c r="O74" s="428"/>
      <c r="P74" s="428"/>
      <c r="Q74" s="428"/>
      <c r="R74" s="428"/>
      <c r="S74" s="428"/>
      <c r="T74" s="428"/>
      <c r="U74" s="428"/>
      <c r="V74" s="428"/>
      <c r="W74" s="428"/>
      <c r="X74" s="428"/>
      <c r="Y74" s="428"/>
      <c r="Z74" s="428"/>
      <c r="AA74" s="428"/>
    </row>
    <row r="75" spans="3:27">
      <c r="C75" s="428"/>
      <c r="D75" s="428"/>
      <c r="E75" s="428"/>
      <c r="F75" s="428"/>
      <c r="G75" s="428"/>
      <c r="H75" s="428"/>
      <c r="I75" s="428"/>
      <c r="J75" s="428"/>
      <c r="K75" s="428"/>
      <c r="L75" s="428"/>
      <c r="M75" s="428"/>
      <c r="N75" s="428"/>
      <c r="O75" s="428"/>
      <c r="P75" s="428"/>
      <c r="Q75" s="428"/>
      <c r="R75" s="428"/>
      <c r="S75" s="428"/>
      <c r="T75" s="428"/>
      <c r="U75" s="428"/>
      <c r="V75" s="428"/>
      <c r="W75" s="428"/>
      <c r="X75" s="428"/>
      <c r="Y75" s="428"/>
      <c r="Z75" s="428"/>
      <c r="AA75" s="428"/>
    </row>
    <row r="76" spans="3:27">
      <c r="C76" s="428"/>
      <c r="D76" s="428"/>
      <c r="E76" s="428"/>
      <c r="F76" s="428"/>
      <c r="G76" s="428"/>
      <c r="H76" s="428"/>
      <c r="I76" s="428"/>
      <c r="J76" s="428"/>
      <c r="K76" s="428"/>
      <c r="L76" s="428"/>
      <c r="M76" s="428"/>
      <c r="N76" s="428"/>
      <c r="O76" s="428"/>
      <c r="P76" s="428"/>
      <c r="Q76" s="428"/>
      <c r="R76" s="428"/>
      <c r="S76" s="428"/>
      <c r="T76" s="428"/>
      <c r="U76" s="428"/>
      <c r="V76" s="428"/>
      <c r="W76" s="428"/>
      <c r="X76" s="428"/>
      <c r="Y76" s="428"/>
      <c r="Z76" s="428"/>
      <c r="AA76" s="428"/>
    </row>
    <row r="77" spans="3:27">
      <c r="C77" s="428"/>
      <c r="D77" s="428"/>
      <c r="E77" s="428"/>
      <c r="F77" s="428"/>
      <c r="G77" s="428"/>
      <c r="H77" s="428"/>
      <c r="I77" s="428"/>
      <c r="J77" s="428"/>
      <c r="K77" s="428"/>
      <c r="L77" s="428"/>
      <c r="M77" s="428"/>
      <c r="N77" s="428"/>
      <c r="O77" s="428"/>
      <c r="P77" s="428"/>
      <c r="Q77" s="428"/>
      <c r="R77" s="428"/>
      <c r="S77" s="428"/>
      <c r="T77" s="428"/>
      <c r="U77" s="428"/>
      <c r="V77" s="428"/>
      <c r="W77" s="428"/>
      <c r="X77" s="428"/>
      <c r="Y77" s="428"/>
      <c r="Z77" s="428"/>
      <c r="AA77" s="428"/>
    </row>
    <row r="78" spans="3:27">
      <c r="C78" s="428"/>
      <c r="D78" s="428"/>
      <c r="E78" s="428"/>
      <c r="F78" s="428"/>
      <c r="G78" s="428"/>
      <c r="H78" s="428"/>
      <c r="I78" s="428"/>
      <c r="J78" s="428"/>
      <c r="K78" s="428"/>
      <c r="L78" s="428"/>
      <c r="M78" s="428"/>
      <c r="N78" s="428"/>
      <c r="O78" s="428"/>
      <c r="P78" s="428"/>
      <c r="Q78" s="428"/>
      <c r="R78" s="428"/>
      <c r="S78" s="428"/>
      <c r="T78" s="428"/>
      <c r="U78" s="428"/>
      <c r="V78" s="428"/>
      <c r="W78" s="428"/>
      <c r="X78" s="428"/>
      <c r="Y78" s="428"/>
      <c r="Z78" s="428"/>
      <c r="AA78" s="428"/>
    </row>
    <row r="79" spans="3:27">
      <c r="C79" s="428"/>
      <c r="D79" s="428"/>
      <c r="E79" s="428"/>
      <c r="F79" s="428"/>
      <c r="G79" s="428"/>
      <c r="H79" s="428"/>
      <c r="I79" s="428"/>
      <c r="J79" s="428"/>
      <c r="K79" s="428"/>
      <c r="L79" s="428"/>
      <c r="M79" s="428"/>
      <c r="N79" s="428"/>
      <c r="O79" s="428"/>
      <c r="P79" s="428"/>
      <c r="Q79" s="428"/>
      <c r="R79" s="428"/>
      <c r="S79" s="428"/>
      <c r="T79" s="428"/>
      <c r="U79" s="428"/>
      <c r="V79" s="428"/>
      <c r="W79" s="428"/>
      <c r="X79" s="428"/>
      <c r="Y79" s="428"/>
      <c r="Z79" s="428"/>
      <c r="AA79" s="428"/>
    </row>
    <row r="80" spans="3:27">
      <c r="C80" s="428"/>
      <c r="D80" s="428"/>
      <c r="E80" s="428"/>
      <c r="F80" s="428"/>
      <c r="G80" s="428"/>
      <c r="H80" s="428"/>
      <c r="I80" s="428"/>
      <c r="J80" s="428"/>
      <c r="K80" s="428"/>
      <c r="L80" s="428"/>
      <c r="M80" s="428"/>
      <c r="N80" s="428"/>
      <c r="O80" s="428"/>
      <c r="P80" s="428"/>
      <c r="Q80" s="428"/>
      <c r="R80" s="428"/>
      <c r="S80" s="428"/>
      <c r="T80" s="428"/>
      <c r="U80" s="428"/>
      <c r="V80" s="428"/>
      <c r="W80" s="428"/>
      <c r="X80" s="428"/>
      <c r="Y80" s="428"/>
      <c r="Z80" s="428"/>
      <c r="AA80" s="428"/>
    </row>
    <row r="81" spans="3:27">
      <c r="C81" s="428"/>
      <c r="D81" s="428"/>
      <c r="E81" s="428"/>
      <c r="F81" s="428"/>
      <c r="G81" s="428"/>
      <c r="H81" s="428"/>
      <c r="I81" s="428"/>
      <c r="J81" s="428"/>
      <c r="K81" s="428"/>
      <c r="L81" s="428"/>
      <c r="M81" s="428"/>
      <c r="N81" s="428"/>
      <c r="O81" s="428"/>
      <c r="P81" s="428"/>
      <c r="Q81" s="428"/>
      <c r="R81" s="428"/>
      <c r="S81" s="428"/>
      <c r="T81" s="428"/>
      <c r="U81" s="428"/>
      <c r="V81" s="428"/>
      <c r="W81" s="428"/>
      <c r="X81" s="428"/>
      <c r="Y81" s="428"/>
      <c r="Z81" s="428"/>
      <c r="AA81" s="428"/>
    </row>
    <row r="82" spans="3:27">
      <c r="C82" s="428"/>
      <c r="D82" s="428"/>
      <c r="E82" s="428"/>
      <c r="F82" s="428"/>
      <c r="G82" s="428"/>
      <c r="H82" s="428"/>
      <c r="I82" s="428"/>
      <c r="J82" s="428"/>
      <c r="K82" s="428"/>
      <c r="L82" s="428"/>
      <c r="M82" s="428"/>
      <c r="N82" s="428"/>
      <c r="O82" s="428"/>
      <c r="P82" s="428"/>
      <c r="Q82" s="428"/>
      <c r="R82" s="428"/>
      <c r="S82" s="428"/>
      <c r="T82" s="428"/>
      <c r="U82" s="428"/>
      <c r="V82" s="428"/>
      <c r="W82" s="428"/>
      <c r="X82" s="428"/>
      <c r="Y82" s="428"/>
      <c r="Z82" s="428"/>
      <c r="AA82" s="428"/>
    </row>
    <row r="83" spans="3:27">
      <c r="C83" s="428"/>
      <c r="D83" s="428"/>
      <c r="E83" s="428"/>
      <c r="F83" s="428"/>
      <c r="G83" s="428"/>
      <c r="H83" s="428"/>
      <c r="I83" s="428"/>
      <c r="J83" s="428"/>
      <c r="K83" s="428"/>
      <c r="L83" s="428"/>
      <c r="M83" s="428"/>
      <c r="N83" s="428"/>
      <c r="O83" s="428"/>
      <c r="P83" s="428"/>
      <c r="Q83" s="428"/>
      <c r="R83" s="428"/>
      <c r="S83" s="428"/>
      <c r="T83" s="428"/>
      <c r="U83" s="428"/>
      <c r="V83" s="428"/>
      <c r="W83" s="428"/>
      <c r="X83" s="428"/>
      <c r="Y83" s="428"/>
      <c r="Z83" s="428"/>
      <c r="AA83" s="428"/>
    </row>
    <row r="84" spans="3:27">
      <c r="C84" s="428"/>
      <c r="D84" s="428"/>
      <c r="E84" s="428"/>
      <c r="F84" s="428"/>
      <c r="G84" s="428"/>
      <c r="H84" s="428"/>
      <c r="I84" s="428"/>
      <c r="J84" s="428"/>
      <c r="K84" s="428"/>
      <c r="L84" s="428"/>
      <c r="M84" s="428"/>
      <c r="N84" s="428"/>
      <c r="O84" s="428"/>
      <c r="P84" s="428"/>
      <c r="Q84" s="428"/>
      <c r="R84" s="428"/>
      <c r="S84" s="428"/>
      <c r="T84" s="428"/>
      <c r="U84" s="428"/>
      <c r="V84" s="428"/>
      <c r="W84" s="428"/>
      <c r="X84" s="428"/>
      <c r="Y84" s="428"/>
      <c r="Z84" s="428"/>
      <c r="AA84" s="428"/>
    </row>
    <row r="85" spans="3:27">
      <c r="C85" s="428"/>
      <c r="D85" s="428"/>
      <c r="E85" s="428"/>
      <c r="F85" s="428"/>
      <c r="G85" s="428"/>
      <c r="H85" s="428"/>
      <c r="I85" s="428"/>
      <c r="J85" s="428"/>
      <c r="K85" s="428"/>
      <c r="L85" s="428"/>
      <c r="M85" s="428"/>
      <c r="N85" s="428"/>
      <c r="O85" s="428"/>
      <c r="P85" s="428"/>
      <c r="Q85" s="428"/>
      <c r="R85" s="428"/>
      <c r="S85" s="428"/>
      <c r="T85" s="428"/>
      <c r="U85" s="428"/>
      <c r="V85" s="428"/>
      <c r="W85" s="428"/>
      <c r="X85" s="428"/>
      <c r="Y85" s="428"/>
      <c r="Z85" s="428"/>
      <c r="AA85" s="428"/>
    </row>
    <row r="86" spans="3:27">
      <c r="C86" s="428"/>
      <c r="D86" s="428"/>
      <c r="E86" s="428"/>
      <c r="F86" s="428"/>
      <c r="G86" s="428"/>
      <c r="H86" s="428"/>
      <c r="I86" s="428"/>
      <c r="J86" s="428"/>
      <c r="K86" s="428"/>
      <c r="L86" s="428"/>
      <c r="M86" s="428"/>
      <c r="N86" s="428"/>
      <c r="O86" s="428"/>
      <c r="P86" s="428"/>
      <c r="Q86" s="428"/>
      <c r="R86" s="428"/>
      <c r="S86" s="428"/>
      <c r="T86" s="428"/>
      <c r="U86" s="428"/>
      <c r="V86" s="428"/>
      <c r="W86" s="428"/>
      <c r="X86" s="428"/>
      <c r="Y86" s="428"/>
      <c r="Z86" s="428"/>
      <c r="AA86" s="428"/>
    </row>
    <row r="87" spans="3:27">
      <c r="C87" s="428"/>
      <c r="D87" s="428"/>
      <c r="E87" s="428"/>
      <c r="F87" s="428"/>
      <c r="G87" s="428"/>
      <c r="H87" s="428"/>
      <c r="I87" s="428"/>
      <c r="J87" s="428"/>
      <c r="K87" s="428"/>
      <c r="L87" s="428"/>
      <c r="M87" s="428"/>
      <c r="N87" s="428"/>
      <c r="O87" s="428"/>
      <c r="P87" s="428"/>
      <c r="Q87" s="428"/>
      <c r="R87" s="428"/>
      <c r="S87" s="428"/>
      <c r="T87" s="428"/>
      <c r="U87" s="428"/>
      <c r="V87" s="428"/>
      <c r="W87" s="428"/>
      <c r="X87" s="428"/>
      <c r="Y87" s="428"/>
      <c r="Z87" s="428"/>
      <c r="AA87" s="428"/>
    </row>
    <row r="88" spans="3:27">
      <c r="C88" s="428"/>
      <c r="D88" s="428"/>
      <c r="E88" s="428"/>
      <c r="F88" s="428"/>
      <c r="G88" s="428"/>
      <c r="H88" s="428"/>
      <c r="I88" s="428"/>
      <c r="J88" s="428"/>
      <c r="K88" s="428"/>
      <c r="L88" s="428"/>
      <c r="M88" s="428"/>
      <c r="N88" s="428"/>
      <c r="O88" s="428"/>
      <c r="P88" s="428"/>
      <c r="Q88" s="428"/>
      <c r="R88" s="428"/>
      <c r="S88" s="428"/>
      <c r="T88" s="428"/>
      <c r="U88" s="428"/>
      <c r="V88" s="428"/>
      <c r="W88" s="428"/>
      <c r="X88" s="428"/>
      <c r="Y88" s="428"/>
      <c r="Z88" s="428"/>
      <c r="AA88" s="428"/>
    </row>
    <row r="89" spans="3:27">
      <c r="C89" s="428"/>
      <c r="D89" s="428"/>
      <c r="E89" s="428"/>
      <c r="F89" s="428"/>
      <c r="G89" s="428"/>
      <c r="H89" s="428"/>
      <c r="I89" s="428"/>
      <c r="J89" s="428"/>
      <c r="K89" s="428"/>
      <c r="L89" s="428"/>
      <c r="M89" s="428"/>
      <c r="N89" s="428"/>
      <c r="O89" s="428"/>
      <c r="P89" s="428"/>
      <c r="Q89" s="428"/>
      <c r="R89" s="428"/>
      <c r="S89" s="428"/>
      <c r="T89" s="428"/>
      <c r="U89" s="428"/>
      <c r="V89" s="428"/>
      <c r="W89" s="428"/>
      <c r="X89" s="428"/>
      <c r="Y89" s="428"/>
      <c r="Z89" s="428"/>
      <c r="AA89" s="428"/>
    </row>
    <row r="90" spans="3:27">
      <c r="C90" s="428"/>
      <c r="D90" s="428"/>
      <c r="E90" s="428"/>
      <c r="F90" s="428"/>
      <c r="G90" s="428"/>
      <c r="H90" s="428"/>
      <c r="I90" s="428"/>
      <c r="J90" s="428"/>
      <c r="K90" s="428"/>
      <c r="L90" s="428"/>
      <c r="M90" s="428"/>
      <c r="N90" s="428"/>
      <c r="O90" s="428"/>
      <c r="P90" s="428"/>
      <c r="Q90" s="428"/>
      <c r="R90" s="428"/>
      <c r="S90" s="428"/>
      <c r="T90" s="428"/>
      <c r="U90" s="428"/>
      <c r="V90" s="428"/>
      <c r="W90" s="428"/>
      <c r="X90" s="428"/>
      <c r="Y90" s="428"/>
      <c r="Z90" s="428"/>
      <c r="AA90" s="428"/>
    </row>
    <row r="91" spans="3:27">
      <c r="C91" s="428"/>
      <c r="D91" s="428"/>
      <c r="E91" s="428"/>
      <c r="F91" s="428"/>
      <c r="G91" s="428"/>
      <c r="H91" s="428"/>
      <c r="I91" s="428"/>
      <c r="J91" s="428"/>
      <c r="K91" s="428"/>
      <c r="L91" s="428"/>
      <c r="M91" s="428"/>
      <c r="N91" s="428"/>
      <c r="O91" s="428"/>
      <c r="P91" s="428"/>
      <c r="Q91" s="428"/>
      <c r="R91" s="428"/>
      <c r="S91" s="428"/>
      <c r="T91" s="428"/>
      <c r="U91" s="428"/>
      <c r="V91" s="428"/>
      <c r="W91" s="428"/>
      <c r="X91" s="428"/>
      <c r="Y91" s="428"/>
      <c r="Z91" s="428"/>
      <c r="AA91" s="428"/>
    </row>
    <row r="92" spans="3:27">
      <c r="C92" s="428"/>
      <c r="D92" s="428"/>
      <c r="E92" s="428"/>
      <c r="F92" s="428"/>
      <c r="G92" s="428"/>
      <c r="H92" s="428"/>
      <c r="I92" s="428"/>
      <c r="J92" s="428"/>
      <c r="K92" s="428"/>
      <c r="L92" s="428"/>
      <c r="M92" s="428"/>
      <c r="N92" s="428"/>
      <c r="O92" s="428"/>
      <c r="P92" s="428"/>
      <c r="Q92" s="428"/>
      <c r="R92" s="428"/>
      <c r="S92" s="428"/>
      <c r="T92" s="428"/>
      <c r="U92" s="428"/>
      <c r="V92" s="428"/>
      <c r="W92" s="428"/>
      <c r="X92" s="428"/>
      <c r="Y92" s="428"/>
      <c r="Z92" s="428"/>
      <c r="AA92" s="428"/>
    </row>
    <row r="93" spans="3:27">
      <c r="C93" s="428"/>
      <c r="D93" s="428"/>
      <c r="E93" s="428"/>
      <c r="F93" s="428"/>
      <c r="G93" s="428"/>
      <c r="H93" s="428"/>
      <c r="I93" s="428"/>
      <c r="J93" s="428"/>
      <c r="K93" s="428"/>
      <c r="L93" s="428"/>
      <c r="M93" s="428"/>
      <c r="N93" s="428"/>
      <c r="O93" s="428"/>
      <c r="P93" s="428"/>
      <c r="Q93" s="428"/>
      <c r="R93" s="428"/>
      <c r="S93" s="428"/>
      <c r="T93" s="428"/>
      <c r="U93" s="428"/>
      <c r="V93" s="428"/>
      <c r="W93" s="428"/>
      <c r="X93" s="428"/>
      <c r="Y93" s="428"/>
      <c r="Z93" s="428"/>
      <c r="AA93" s="428"/>
    </row>
    <row r="94" spans="3:27">
      <c r="C94" s="428"/>
      <c r="D94" s="428"/>
      <c r="E94" s="428"/>
      <c r="F94" s="428"/>
      <c r="G94" s="428"/>
      <c r="H94" s="428"/>
      <c r="I94" s="428"/>
      <c r="J94" s="428"/>
      <c r="K94" s="428"/>
      <c r="L94" s="428"/>
      <c r="M94" s="428"/>
      <c r="N94" s="428"/>
      <c r="O94" s="428"/>
      <c r="P94" s="428"/>
      <c r="Q94" s="428"/>
      <c r="R94" s="428"/>
      <c r="S94" s="428"/>
      <c r="T94" s="428"/>
      <c r="U94" s="428"/>
      <c r="V94" s="428"/>
      <c r="W94" s="428"/>
      <c r="X94" s="428"/>
      <c r="Y94" s="428"/>
      <c r="Z94" s="428"/>
      <c r="AA94" s="428"/>
    </row>
    <row r="95" spans="3:27">
      <c r="C95" s="428"/>
      <c r="D95" s="428"/>
      <c r="E95" s="428"/>
      <c r="F95" s="428"/>
      <c r="G95" s="428"/>
      <c r="H95" s="428"/>
      <c r="I95" s="428"/>
      <c r="J95" s="428"/>
      <c r="K95" s="428"/>
      <c r="L95" s="428"/>
      <c r="M95" s="428"/>
      <c r="N95" s="428"/>
      <c r="O95" s="428"/>
      <c r="P95" s="428"/>
      <c r="Q95" s="428"/>
      <c r="R95" s="428"/>
      <c r="S95" s="428"/>
      <c r="T95" s="428"/>
      <c r="U95" s="428"/>
      <c r="V95" s="428"/>
      <c r="W95" s="428"/>
      <c r="X95" s="428"/>
      <c r="Y95" s="428"/>
      <c r="Z95" s="428"/>
      <c r="AA95" s="428"/>
    </row>
    <row r="96" spans="3:27">
      <c r="C96" s="428"/>
      <c r="D96" s="428"/>
      <c r="E96" s="428"/>
      <c r="F96" s="428"/>
      <c r="G96" s="428"/>
      <c r="H96" s="428"/>
      <c r="I96" s="428"/>
      <c r="J96" s="428"/>
      <c r="K96" s="428"/>
      <c r="L96" s="428"/>
      <c r="M96" s="428"/>
      <c r="N96" s="428"/>
      <c r="O96" s="428"/>
      <c r="P96" s="428"/>
      <c r="Q96" s="428"/>
      <c r="R96" s="428"/>
      <c r="S96" s="428"/>
      <c r="T96" s="428"/>
      <c r="U96" s="428"/>
      <c r="V96" s="428"/>
      <c r="W96" s="428"/>
      <c r="X96" s="428"/>
      <c r="Y96" s="428"/>
      <c r="Z96" s="428"/>
      <c r="AA96" s="428"/>
    </row>
    <row r="97" spans="3:27">
      <c r="C97" s="428"/>
      <c r="D97" s="428"/>
      <c r="E97" s="428"/>
      <c r="F97" s="428"/>
      <c r="G97" s="428"/>
      <c r="H97" s="428"/>
      <c r="I97" s="428"/>
      <c r="J97" s="428"/>
      <c r="K97" s="428"/>
      <c r="L97" s="428"/>
      <c r="M97" s="428"/>
      <c r="N97" s="428"/>
      <c r="O97" s="428"/>
      <c r="P97" s="428"/>
      <c r="Q97" s="428"/>
      <c r="R97" s="428"/>
      <c r="S97" s="428"/>
      <c r="T97" s="428"/>
      <c r="U97" s="428"/>
      <c r="V97" s="428"/>
      <c r="W97" s="428"/>
      <c r="X97" s="428"/>
      <c r="Y97" s="428"/>
      <c r="Z97" s="428"/>
      <c r="AA97" s="428"/>
    </row>
    <row r="98" spans="3:27">
      <c r="C98" s="428"/>
      <c r="D98" s="428"/>
      <c r="E98" s="428"/>
      <c r="F98" s="428"/>
      <c r="G98" s="428"/>
      <c r="H98" s="428"/>
      <c r="I98" s="428"/>
      <c r="J98" s="428"/>
      <c r="K98" s="428"/>
      <c r="L98" s="428"/>
      <c r="M98" s="428"/>
      <c r="N98" s="428"/>
      <c r="O98" s="428"/>
      <c r="P98" s="428"/>
      <c r="Q98" s="428"/>
      <c r="R98" s="428"/>
      <c r="S98" s="428"/>
      <c r="T98" s="428"/>
      <c r="U98" s="428"/>
      <c r="V98" s="428"/>
      <c r="W98" s="428"/>
      <c r="X98" s="428"/>
      <c r="Y98" s="428"/>
      <c r="Z98" s="428"/>
      <c r="AA98" s="428"/>
    </row>
    <row r="99" spans="3:27">
      <c r="C99" s="428"/>
      <c r="D99" s="428"/>
      <c r="E99" s="428"/>
      <c r="F99" s="428"/>
      <c r="G99" s="428"/>
      <c r="H99" s="428"/>
      <c r="I99" s="428"/>
      <c r="J99" s="428"/>
      <c r="K99" s="428"/>
      <c r="L99" s="428"/>
      <c r="M99" s="428"/>
      <c r="N99" s="428"/>
      <c r="O99" s="428"/>
      <c r="P99" s="428"/>
      <c r="Q99" s="428"/>
      <c r="R99" s="428"/>
      <c r="S99" s="428"/>
      <c r="T99" s="428"/>
      <c r="U99" s="428"/>
      <c r="V99" s="428"/>
      <c r="W99" s="428"/>
      <c r="X99" s="428"/>
      <c r="Y99" s="428"/>
      <c r="Z99" s="428"/>
      <c r="AA99" s="428"/>
    </row>
    <row r="100" spans="3:27">
      <c r="C100" s="428"/>
      <c r="D100" s="428"/>
      <c r="E100" s="428"/>
      <c r="F100" s="428"/>
      <c r="G100" s="428"/>
      <c r="H100" s="428"/>
      <c r="I100" s="428"/>
      <c r="J100" s="428"/>
      <c r="K100" s="428"/>
      <c r="L100" s="428"/>
      <c r="M100" s="428"/>
      <c r="N100" s="428"/>
      <c r="O100" s="428"/>
      <c r="P100" s="428"/>
      <c r="Q100" s="428"/>
      <c r="R100" s="428"/>
      <c r="S100" s="428"/>
      <c r="T100" s="428"/>
      <c r="U100" s="428"/>
      <c r="V100" s="428"/>
      <c r="W100" s="428"/>
      <c r="X100" s="428"/>
      <c r="Y100" s="428"/>
      <c r="Z100" s="428"/>
      <c r="AA100" s="428"/>
    </row>
    <row r="101" spans="3:27">
      <c r="C101" s="428"/>
      <c r="D101" s="428"/>
      <c r="E101" s="428"/>
      <c r="F101" s="428"/>
      <c r="G101" s="428"/>
      <c r="H101" s="428"/>
      <c r="I101" s="428"/>
      <c r="J101" s="428"/>
      <c r="K101" s="428"/>
      <c r="L101" s="428"/>
      <c r="M101" s="428"/>
      <c r="N101" s="428"/>
      <c r="O101" s="428"/>
      <c r="P101" s="428"/>
      <c r="Q101" s="428"/>
      <c r="R101" s="428"/>
      <c r="S101" s="428"/>
      <c r="T101" s="428"/>
      <c r="U101" s="428"/>
      <c r="V101" s="428"/>
      <c r="W101" s="428"/>
      <c r="X101" s="428"/>
      <c r="Y101" s="428"/>
      <c r="Z101" s="428"/>
      <c r="AA101" s="428"/>
    </row>
    <row r="102" spans="3:27">
      <c r="C102" s="428"/>
      <c r="D102" s="428"/>
      <c r="E102" s="428"/>
      <c r="F102" s="428"/>
      <c r="G102" s="428"/>
      <c r="H102" s="428"/>
      <c r="I102" s="428"/>
      <c r="J102" s="428"/>
      <c r="K102" s="428"/>
      <c r="L102" s="428"/>
      <c r="M102" s="428"/>
      <c r="N102" s="428"/>
      <c r="O102" s="428"/>
      <c r="P102" s="428"/>
      <c r="Q102" s="428"/>
      <c r="R102" s="428"/>
      <c r="S102" s="428"/>
      <c r="T102" s="428"/>
      <c r="U102" s="428"/>
      <c r="V102" s="428"/>
      <c r="W102" s="428"/>
      <c r="X102" s="428"/>
      <c r="Y102" s="428"/>
      <c r="Z102" s="428"/>
      <c r="AA102" s="428"/>
    </row>
    <row r="103" spans="3:27">
      <c r="C103" s="428"/>
      <c r="D103" s="428"/>
      <c r="E103" s="428"/>
      <c r="F103" s="428"/>
      <c r="G103" s="428"/>
      <c r="H103" s="428"/>
      <c r="I103" s="428"/>
      <c r="J103" s="428"/>
      <c r="K103" s="428"/>
      <c r="L103" s="428"/>
      <c r="M103" s="428"/>
      <c r="N103" s="428"/>
      <c r="O103" s="428"/>
      <c r="P103" s="428"/>
      <c r="Q103" s="428"/>
      <c r="R103" s="428"/>
      <c r="S103" s="428"/>
      <c r="T103" s="428"/>
      <c r="U103" s="428"/>
      <c r="V103" s="428"/>
      <c r="W103" s="428"/>
      <c r="X103" s="428"/>
      <c r="Y103" s="428"/>
      <c r="Z103" s="428"/>
      <c r="AA103" s="428"/>
    </row>
    <row r="104" spans="3:27">
      <c r="C104" s="428"/>
      <c r="D104" s="428"/>
      <c r="E104" s="428"/>
      <c r="F104" s="428"/>
      <c r="G104" s="428"/>
      <c r="H104" s="428"/>
      <c r="I104" s="428"/>
      <c r="J104" s="428"/>
      <c r="K104" s="428"/>
      <c r="L104" s="428"/>
      <c r="M104" s="428"/>
      <c r="N104" s="428"/>
      <c r="O104" s="428"/>
      <c r="P104" s="428"/>
      <c r="Q104" s="428"/>
      <c r="R104" s="428"/>
      <c r="S104" s="428"/>
      <c r="T104" s="428"/>
      <c r="U104" s="428"/>
      <c r="V104" s="428"/>
      <c r="W104" s="428"/>
      <c r="X104" s="428"/>
      <c r="Y104" s="428"/>
      <c r="Z104" s="428"/>
      <c r="AA104" s="428"/>
    </row>
    <row r="105" spans="3:27">
      <c r="C105" s="428"/>
      <c r="D105" s="428"/>
      <c r="E105" s="428"/>
      <c r="F105" s="428"/>
      <c r="G105" s="428"/>
      <c r="H105" s="428"/>
      <c r="I105" s="428"/>
      <c r="J105" s="428"/>
      <c r="K105" s="428"/>
      <c r="L105" s="428"/>
      <c r="M105" s="428"/>
      <c r="N105" s="428"/>
      <c r="O105" s="428"/>
      <c r="P105" s="428"/>
      <c r="Q105" s="428"/>
      <c r="R105" s="428"/>
      <c r="S105" s="428"/>
      <c r="T105" s="428"/>
      <c r="U105" s="428"/>
      <c r="V105" s="428"/>
      <c r="W105" s="428"/>
      <c r="X105" s="428"/>
      <c r="Y105" s="428"/>
      <c r="Z105" s="428"/>
      <c r="AA105" s="428"/>
    </row>
    <row r="117" spans="23:25">
      <c r="W117" s="428"/>
      <c r="X117" s="428"/>
      <c r="Y117" s="428"/>
    </row>
    <row r="118" spans="23:25">
      <c r="W118" s="428"/>
      <c r="X118" s="428"/>
      <c r="Y118" s="428"/>
    </row>
    <row r="119" spans="23:25">
      <c r="W119" s="428"/>
      <c r="X119" s="428"/>
      <c r="Y119" s="428"/>
    </row>
    <row r="120" spans="23:25">
      <c r="W120" s="428"/>
      <c r="X120" s="428"/>
      <c r="Y120" s="428"/>
    </row>
    <row r="121" spans="23:25">
      <c r="W121" s="428"/>
      <c r="X121" s="428"/>
      <c r="Y121" s="428"/>
    </row>
    <row r="122" spans="23:25">
      <c r="W122" s="428"/>
      <c r="X122" s="428"/>
      <c r="Y122" s="428"/>
    </row>
    <row r="123" spans="23:25">
      <c r="W123" s="428"/>
      <c r="X123" s="428"/>
      <c r="Y123" s="428"/>
    </row>
    <row r="124" spans="23:25">
      <c r="W124" s="428"/>
      <c r="X124" s="428"/>
      <c r="Y124" s="428"/>
    </row>
    <row r="125" spans="23:25">
      <c r="W125" s="428"/>
      <c r="X125" s="428"/>
      <c r="Y125" s="428"/>
    </row>
    <row r="126" spans="23:25">
      <c r="W126" s="428"/>
      <c r="X126" s="428"/>
      <c r="Y126" s="428"/>
    </row>
  </sheetData>
  <mergeCells count="8">
    <mergeCell ref="A3:AA3"/>
    <mergeCell ref="A5:B7"/>
    <mergeCell ref="C5:G6"/>
    <mergeCell ref="H5:V5"/>
    <mergeCell ref="W5:AA6"/>
    <mergeCell ref="H6:L6"/>
    <mergeCell ref="M6:Q6"/>
    <mergeCell ref="R6:V6"/>
  </mergeCells>
  <hyperlinks>
    <hyperlink ref="AA2" location="පටුන!A1" display="පටුන වෙත"/>
  </hyperlinks>
  <printOptions horizontalCentered="1"/>
  <pageMargins left="0.31" right="0.25" top="0.69" bottom="0.98402777777777783" header="0.51180555555555562" footer="0.51180555555555562"/>
  <pageSetup paperSize="9" scale="60" firstPageNumber="0" orientation="landscape" r:id="rId1"/>
  <headerFooter alignWithMargins="0">
    <oddHeader>&amp;L&amp;"Calibri"&amp;10&amp;K000000 [Limited Sharing]&amp;1#_x000D_</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A49"/>
  <sheetViews>
    <sheetView showGridLines="0" zoomScaleNormal="100" workbookViewId="0">
      <selection activeCell="O2" sqref="O2"/>
    </sheetView>
  </sheetViews>
  <sheetFormatPr defaultRowHeight="13.5"/>
  <cols>
    <col min="1" max="1" width="8.875" style="321" customWidth="1"/>
    <col min="2" max="2" width="10.75" style="321" customWidth="1"/>
    <col min="3" max="3" width="12" style="321" customWidth="1"/>
    <col min="4" max="4" width="11.75" style="321" customWidth="1"/>
    <col min="5" max="5" width="12.25" style="321" customWidth="1"/>
    <col min="6" max="7" width="11.875" style="321" customWidth="1"/>
    <col min="8" max="9" width="11.625" style="321" customWidth="1"/>
    <col min="10" max="10" width="13.875" style="321" customWidth="1"/>
    <col min="11" max="11" width="13.125" style="321" customWidth="1"/>
    <col min="12" max="12" width="11.75" style="321" customWidth="1"/>
    <col min="13" max="13" width="13" style="321" customWidth="1"/>
    <col min="14" max="14" width="11.625" style="321" customWidth="1"/>
    <col min="15" max="16" width="11.5" style="321" customWidth="1"/>
    <col min="17" max="16384" width="9" style="321"/>
  </cols>
  <sheetData>
    <row r="1" spans="1:16381" s="861" customFormat="1" ht="15.75">
      <c r="A1" s="857" t="s">
        <v>114</v>
      </c>
      <c r="B1" s="879"/>
      <c r="C1" s="879"/>
      <c r="D1" s="879"/>
      <c r="E1" s="879"/>
      <c r="F1" s="880"/>
      <c r="G1" s="880"/>
      <c r="H1" s="880"/>
      <c r="I1" s="880"/>
      <c r="J1" s="880"/>
      <c r="K1" s="880"/>
      <c r="L1" s="880"/>
      <c r="M1" s="880"/>
      <c r="N1" s="880"/>
      <c r="O1" s="881" t="s">
        <v>724</v>
      </c>
    </row>
    <row r="2" spans="1:16381" s="861" customFormat="1" ht="15.75">
      <c r="A2" s="857"/>
      <c r="B2" s="879"/>
      <c r="C2" s="879"/>
      <c r="D2" s="879"/>
      <c r="E2" s="879"/>
      <c r="F2" s="880"/>
      <c r="G2" s="880"/>
      <c r="H2" s="880"/>
      <c r="I2" s="880"/>
      <c r="J2" s="880"/>
      <c r="K2" s="880"/>
      <c r="L2" s="880"/>
      <c r="M2" s="880"/>
      <c r="N2" s="880"/>
      <c r="O2" s="1981" t="s">
        <v>1482</v>
      </c>
    </row>
    <row r="3" spans="1:16381" s="861" customFormat="1" ht="15.75">
      <c r="A3" s="2120" t="s">
        <v>725</v>
      </c>
      <c r="B3" s="2120"/>
      <c r="C3" s="2120"/>
      <c r="D3" s="2120"/>
      <c r="E3" s="2120"/>
      <c r="F3" s="2120"/>
      <c r="G3" s="2120"/>
      <c r="H3" s="2120"/>
      <c r="I3" s="2120"/>
      <c r="J3" s="2120"/>
      <c r="K3" s="2120"/>
      <c r="L3" s="2120"/>
      <c r="M3" s="2120"/>
      <c r="N3" s="2120"/>
      <c r="O3" s="2120"/>
    </row>
    <row r="4" spans="1:16381" ht="14.25" thickBot="1">
      <c r="A4" s="433"/>
      <c r="B4" s="433"/>
      <c r="C4" s="433"/>
      <c r="D4" s="433"/>
      <c r="E4" s="433"/>
      <c r="F4" s="433"/>
      <c r="G4" s="433"/>
      <c r="H4" s="433"/>
      <c r="I4" s="433"/>
      <c r="J4" s="433"/>
      <c r="K4" s="433"/>
      <c r="L4" s="433"/>
      <c r="M4" s="433"/>
      <c r="N4" s="433"/>
      <c r="O4" s="434" t="s">
        <v>726</v>
      </c>
    </row>
    <row r="5" spans="1:16381" ht="54.75" customHeight="1" thickBot="1">
      <c r="A5" s="2121" t="s">
        <v>727</v>
      </c>
      <c r="B5" s="2122"/>
      <c r="C5" s="1539" t="s">
        <v>25</v>
      </c>
      <c r="D5" s="1537" t="s">
        <v>728</v>
      </c>
      <c r="E5" s="1537" t="s">
        <v>729</v>
      </c>
      <c r="F5" s="1537" t="s">
        <v>730</v>
      </c>
      <c r="G5" s="1537" t="s">
        <v>731</v>
      </c>
      <c r="H5" s="1537" t="s">
        <v>732</v>
      </c>
      <c r="I5" s="1537" t="s">
        <v>733</v>
      </c>
      <c r="J5" s="1537" t="s">
        <v>643</v>
      </c>
      <c r="K5" s="1537" t="s">
        <v>734</v>
      </c>
      <c r="L5" s="1537" t="s">
        <v>646</v>
      </c>
      <c r="M5" s="1537" t="s">
        <v>647</v>
      </c>
      <c r="N5" s="1537" t="s">
        <v>648</v>
      </c>
      <c r="O5" s="1538" t="s">
        <v>650</v>
      </c>
      <c r="IR5" s="435"/>
      <c r="IS5" s="435"/>
    </row>
    <row r="6" spans="1:16381">
      <c r="A6" s="1549">
        <v>2019</v>
      </c>
      <c r="B6" s="1550"/>
      <c r="C6" s="1540">
        <v>108.1</v>
      </c>
      <c r="D6" s="437">
        <v>105.6</v>
      </c>
      <c r="E6" s="437">
        <v>103.4</v>
      </c>
      <c r="F6" s="437">
        <v>81</v>
      </c>
      <c r="G6" s="437">
        <v>108.3</v>
      </c>
      <c r="H6" s="437">
        <v>117.2</v>
      </c>
      <c r="I6" s="437">
        <v>96.7</v>
      </c>
      <c r="J6" s="437">
        <v>106.8</v>
      </c>
      <c r="K6" s="437">
        <v>102.2</v>
      </c>
      <c r="L6" s="437">
        <v>106.4</v>
      </c>
      <c r="M6" s="437">
        <v>117.8</v>
      </c>
      <c r="N6" s="438">
        <v>124.2</v>
      </c>
      <c r="O6" s="1541">
        <v>86.9</v>
      </c>
      <c r="AC6" s="439"/>
      <c r="AD6" s="439"/>
      <c r="AE6" s="439"/>
      <c r="AF6" s="439"/>
      <c r="AG6" s="439"/>
      <c r="AH6" s="439"/>
      <c r="AI6" s="439"/>
      <c r="AJ6" s="439"/>
      <c r="AK6" s="439"/>
      <c r="AL6" s="439"/>
      <c r="AM6" s="439"/>
      <c r="AN6" s="439"/>
      <c r="AO6" s="439"/>
    </row>
    <row r="7" spans="1:16381">
      <c r="A7" s="1551">
        <v>2020</v>
      </c>
      <c r="B7" s="1552"/>
      <c r="C7" s="1540">
        <v>97.1</v>
      </c>
      <c r="D7" s="437">
        <v>109.1</v>
      </c>
      <c r="E7" s="436">
        <v>96.5</v>
      </c>
      <c r="F7" s="437">
        <v>72.099999999999994</v>
      </c>
      <c r="G7" s="436">
        <v>102.2</v>
      </c>
      <c r="H7" s="437">
        <v>81.2</v>
      </c>
      <c r="I7" s="436">
        <v>81.8</v>
      </c>
      <c r="J7" s="436">
        <v>97.2</v>
      </c>
      <c r="K7" s="437">
        <v>94.2</v>
      </c>
      <c r="L7" s="437">
        <v>75.8</v>
      </c>
      <c r="M7" s="437">
        <v>111.7</v>
      </c>
      <c r="N7" s="436">
        <v>110.7</v>
      </c>
      <c r="O7" s="1541">
        <v>67.5</v>
      </c>
      <c r="AC7" s="439"/>
      <c r="AD7" s="439"/>
      <c r="AE7" s="439"/>
      <c r="AF7" s="439"/>
      <c r="AG7" s="439"/>
      <c r="AH7" s="439"/>
      <c r="AI7" s="439"/>
      <c r="AJ7" s="439"/>
      <c r="AK7" s="439"/>
      <c r="AL7" s="439"/>
      <c r="AM7" s="439"/>
      <c r="AN7" s="439"/>
      <c r="AO7" s="439"/>
    </row>
    <row r="8" spans="1:16381">
      <c r="A8" s="1551">
        <v>2021</v>
      </c>
      <c r="B8" s="1552"/>
      <c r="C8" s="1540">
        <v>104.2</v>
      </c>
      <c r="D8" s="437">
        <v>109.3</v>
      </c>
      <c r="E8" s="437">
        <v>106</v>
      </c>
      <c r="F8" s="437">
        <v>77.900000000000006</v>
      </c>
      <c r="G8" s="437">
        <v>128.69999999999999</v>
      </c>
      <c r="H8" s="437">
        <v>95.4</v>
      </c>
      <c r="I8" s="437">
        <v>86.5</v>
      </c>
      <c r="J8" s="437">
        <v>71.099999999999994</v>
      </c>
      <c r="K8" s="437">
        <v>89.8</v>
      </c>
      <c r="L8" s="437">
        <v>102.9</v>
      </c>
      <c r="M8" s="437">
        <v>137.4</v>
      </c>
      <c r="N8" s="438">
        <v>133.6</v>
      </c>
      <c r="O8" s="1541">
        <v>81.400000000000006</v>
      </c>
      <c r="AC8" s="439"/>
      <c r="AD8" s="439"/>
      <c r="AE8" s="439"/>
      <c r="AF8" s="439"/>
      <c r="AG8" s="439"/>
      <c r="AH8" s="439"/>
      <c r="AI8" s="439"/>
      <c r="AJ8" s="439"/>
      <c r="AK8" s="439"/>
      <c r="AL8" s="439"/>
      <c r="AM8" s="439"/>
      <c r="AN8" s="439"/>
      <c r="AO8" s="439"/>
    </row>
    <row r="9" spans="1:16381">
      <c r="A9" s="1551" t="s">
        <v>608</v>
      </c>
      <c r="B9" s="1552"/>
      <c r="C9" s="1540">
        <v>91.6</v>
      </c>
      <c r="D9" s="436">
        <v>93.1</v>
      </c>
      <c r="E9" s="436">
        <v>127.5</v>
      </c>
      <c r="F9" s="436">
        <v>83.2</v>
      </c>
      <c r="G9" s="436">
        <v>101.5</v>
      </c>
      <c r="H9" s="436">
        <v>100.5</v>
      </c>
      <c r="I9" s="436">
        <v>49</v>
      </c>
      <c r="J9" s="436">
        <v>30</v>
      </c>
      <c r="K9" s="436">
        <v>98.6</v>
      </c>
      <c r="L9" s="436">
        <v>92.7</v>
      </c>
      <c r="M9" s="436">
        <v>113.5</v>
      </c>
      <c r="N9" s="436">
        <v>88.1</v>
      </c>
      <c r="O9" s="1542">
        <v>65.099999999999994</v>
      </c>
      <c r="AC9" s="439"/>
      <c r="AD9" s="439"/>
      <c r="AE9" s="439"/>
      <c r="AF9" s="439"/>
      <c r="AG9" s="439"/>
      <c r="AH9" s="439"/>
      <c r="AI9" s="439"/>
      <c r="AJ9" s="439"/>
      <c r="AK9" s="439"/>
      <c r="AL9" s="439"/>
      <c r="AM9" s="439"/>
      <c r="AN9" s="439"/>
      <c r="AO9" s="439"/>
    </row>
    <row r="10" spans="1:16381">
      <c r="A10" s="1551" t="s">
        <v>106</v>
      </c>
      <c r="B10" s="1552"/>
      <c r="C10" s="1540">
        <v>88.2</v>
      </c>
      <c r="D10" s="436">
        <v>91.6</v>
      </c>
      <c r="E10" s="436">
        <v>118.8</v>
      </c>
      <c r="F10" s="436">
        <v>80.2</v>
      </c>
      <c r="G10" s="436">
        <v>95</v>
      </c>
      <c r="H10" s="436">
        <v>83.1</v>
      </c>
      <c r="I10" s="436">
        <v>29.9</v>
      </c>
      <c r="J10" s="436">
        <v>97.5</v>
      </c>
      <c r="K10" s="436">
        <v>71.5</v>
      </c>
      <c r="L10" s="436">
        <v>78.599999999999994</v>
      </c>
      <c r="M10" s="436">
        <v>97.7</v>
      </c>
      <c r="N10" s="436">
        <v>99.2</v>
      </c>
      <c r="O10" s="1542">
        <v>50.1</v>
      </c>
      <c r="AC10" s="439"/>
      <c r="AD10" s="439"/>
      <c r="AE10" s="439"/>
      <c r="AF10" s="439"/>
      <c r="AG10" s="439"/>
      <c r="AH10" s="439"/>
      <c r="AI10" s="439"/>
      <c r="AJ10" s="439"/>
      <c r="AK10" s="439"/>
      <c r="AL10" s="439"/>
      <c r="AM10" s="439"/>
      <c r="AN10" s="439"/>
      <c r="AO10" s="439"/>
    </row>
    <row r="11" spans="1:16381">
      <c r="A11" s="1551"/>
      <c r="B11" s="1552"/>
      <c r="C11" s="1540"/>
      <c r="D11" s="437"/>
      <c r="E11" s="437"/>
      <c r="F11" s="437"/>
      <c r="G11" s="438"/>
      <c r="H11" s="437"/>
      <c r="I11" s="437"/>
      <c r="J11" s="437"/>
      <c r="K11" s="437"/>
      <c r="L11" s="437"/>
      <c r="M11" s="440"/>
      <c r="N11" s="438"/>
      <c r="O11" s="1541"/>
      <c r="AC11" s="439"/>
      <c r="AD11" s="439"/>
      <c r="AE11" s="439"/>
      <c r="AF11" s="439"/>
      <c r="AG11" s="439"/>
      <c r="AH11" s="439"/>
      <c r="AI11" s="439"/>
      <c r="AJ11" s="439"/>
      <c r="AK11" s="439"/>
      <c r="AL11" s="439"/>
      <c r="AM11" s="439"/>
      <c r="AN11" s="439"/>
      <c r="AO11" s="439"/>
    </row>
    <row r="12" spans="1:16381">
      <c r="A12" s="1551" t="s">
        <v>608</v>
      </c>
      <c r="B12" s="1552" t="s">
        <v>735</v>
      </c>
      <c r="C12" s="1540">
        <v>103.3</v>
      </c>
      <c r="D12" s="436">
        <v>100.6</v>
      </c>
      <c r="E12" s="436">
        <v>142.19999999999999</v>
      </c>
      <c r="F12" s="441">
        <v>83.5</v>
      </c>
      <c r="G12" s="436">
        <v>120.5</v>
      </c>
      <c r="H12" s="436">
        <v>103.8</v>
      </c>
      <c r="I12" s="441">
        <v>76.7</v>
      </c>
      <c r="J12" s="441">
        <v>41.5</v>
      </c>
      <c r="K12" s="441">
        <v>107</v>
      </c>
      <c r="L12" s="441">
        <v>104.6</v>
      </c>
      <c r="M12" s="436">
        <v>137.69999999999999</v>
      </c>
      <c r="N12" s="442">
        <v>129.5</v>
      </c>
      <c r="O12" s="1543">
        <v>91</v>
      </c>
      <c r="AC12" s="439"/>
      <c r="AD12" s="439"/>
      <c r="AE12" s="439"/>
      <c r="AF12" s="439"/>
      <c r="AG12" s="439"/>
      <c r="AH12" s="439"/>
      <c r="AI12" s="439"/>
      <c r="AJ12" s="439"/>
      <c r="AK12" s="439"/>
      <c r="AL12" s="439"/>
      <c r="AM12" s="439"/>
      <c r="AN12" s="439"/>
      <c r="AO12" s="439"/>
    </row>
    <row r="13" spans="1:16381">
      <c r="A13" s="1553"/>
      <c r="B13" s="1552" t="s">
        <v>736</v>
      </c>
      <c r="C13" s="1540">
        <v>91.5</v>
      </c>
      <c r="D13" s="436">
        <v>92.8</v>
      </c>
      <c r="E13" s="436">
        <v>125.7</v>
      </c>
      <c r="F13" s="441">
        <v>87.9</v>
      </c>
      <c r="G13" s="436">
        <v>104.3</v>
      </c>
      <c r="H13" s="441">
        <v>102.7</v>
      </c>
      <c r="I13" s="441">
        <v>40.6</v>
      </c>
      <c r="J13" s="441">
        <v>19.899999999999999</v>
      </c>
      <c r="K13" s="441">
        <v>112.8</v>
      </c>
      <c r="L13" s="441">
        <v>100.7</v>
      </c>
      <c r="M13" s="436">
        <v>110.8</v>
      </c>
      <c r="N13" s="442">
        <v>88.9</v>
      </c>
      <c r="O13" s="1543">
        <v>61.1</v>
      </c>
      <c r="AC13" s="439"/>
      <c r="AD13" s="439"/>
      <c r="AE13" s="439"/>
      <c r="AF13" s="439"/>
      <c r="AG13" s="439"/>
      <c r="AH13" s="439"/>
      <c r="AI13" s="439"/>
      <c r="AJ13" s="439"/>
      <c r="AK13" s="439"/>
      <c r="AL13" s="439"/>
      <c r="AM13" s="439"/>
      <c r="AN13" s="439"/>
      <c r="AO13" s="439"/>
    </row>
    <row r="14" spans="1:16381">
      <c r="A14" s="1554"/>
      <c r="B14" s="1552" t="s">
        <v>737</v>
      </c>
      <c r="C14" s="1540">
        <v>89.1</v>
      </c>
      <c r="D14" s="436">
        <v>90.4</v>
      </c>
      <c r="E14" s="436">
        <v>124.9</v>
      </c>
      <c r="F14" s="436">
        <v>79.5</v>
      </c>
      <c r="G14" s="436">
        <v>106</v>
      </c>
      <c r="H14" s="441">
        <v>99.5</v>
      </c>
      <c r="I14" s="441">
        <v>31.7</v>
      </c>
      <c r="J14" s="441">
        <v>42.6</v>
      </c>
      <c r="K14" s="436">
        <v>96.6</v>
      </c>
      <c r="L14" s="436">
        <v>88.9</v>
      </c>
      <c r="M14" s="436">
        <v>106.7</v>
      </c>
      <c r="N14" s="442">
        <v>73.3</v>
      </c>
      <c r="O14" s="1543">
        <v>57.2</v>
      </c>
      <c r="AC14" s="439"/>
      <c r="AD14" s="439"/>
      <c r="AE14" s="439"/>
      <c r="AF14" s="439"/>
      <c r="AG14" s="439"/>
      <c r="AH14" s="439"/>
      <c r="AI14" s="439"/>
      <c r="AJ14" s="439"/>
      <c r="AK14" s="439"/>
      <c r="AL14" s="439"/>
      <c r="AM14" s="439"/>
      <c r="AN14" s="439"/>
      <c r="AO14" s="439"/>
    </row>
    <row r="15" spans="1:16381" s="443" customFormat="1">
      <c r="A15" s="1555"/>
      <c r="B15" s="1556" t="s">
        <v>738</v>
      </c>
      <c r="C15" s="1540">
        <v>82.6</v>
      </c>
      <c r="D15" s="441">
        <v>88.6</v>
      </c>
      <c r="E15" s="441">
        <v>117.4</v>
      </c>
      <c r="F15" s="436">
        <v>81.8</v>
      </c>
      <c r="G15" s="436">
        <v>75.2</v>
      </c>
      <c r="H15" s="436">
        <v>95.9</v>
      </c>
      <c r="I15" s="441">
        <v>47</v>
      </c>
      <c r="J15" s="436">
        <v>16.100000000000001</v>
      </c>
      <c r="K15" s="436">
        <v>78</v>
      </c>
      <c r="L15" s="436">
        <v>76.8</v>
      </c>
      <c r="M15" s="441">
        <v>98.6</v>
      </c>
      <c r="N15" s="442">
        <v>60.8</v>
      </c>
      <c r="O15" s="1542">
        <v>51</v>
      </c>
      <c r="P15" s="321"/>
      <c r="Q15" s="321"/>
      <c r="R15" s="321"/>
      <c r="S15" s="321"/>
      <c r="T15" s="321"/>
      <c r="U15" s="321"/>
      <c r="V15" s="321"/>
      <c r="W15" s="321"/>
      <c r="X15" s="321"/>
      <c r="Y15" s="321"/>
      <c r="Z15" s="321"/>
      <c r="AA15" s="321"/>
      <c r="AB15" s="321"/>
      <c r="AC15" s="439"/>
      <c r="AD15" s="439"/>
      <c r="AE15" s="439"/>
      <c r="AF15" s="439"/>
      <c r="AG15" s="439"/>
      <c r="AH15" s="439"/>
      <c r="AI15" s="439"/>
      <c r="AJ15" s="439"/>
      <c r="AK15" s="439"/>
      <c r="AL15" s="439"/>
      <c r="AM15" s="439"/>
      <c r="AN15" s="439"/>
      <c r="AO15" s="439"/>
      <c r="AP15" s="321"/>
      <c r="AQ15" s="321"/>
      <c r="AR15" s="321"/>
      <c r="AS15" s="321"/>
      <c r="AT15" s="321"/>
      <c r="AU15" s="321"/>
      <c r="AV15" s="321"/>
      <c r="AW15" s="321"/>
      <c r="AX15" s="321"/>
      <c r="AY15" s="321"/>
      <c r="AZ15" s="321"/>
      <c r="BA15" s="321"/>
      <c r="BB15" s="321"/>
      <c r="BC15" s="321"/>
      <c r="BD15" s="321"/>
      <c r="BE15" s="321"/>
      <c r="BF15" s="321"/>
      <c r="BG15" s="321"/>
      <c r="BH15" s="321"/>
      <c r="BI15" s="321"/>
      <c r="BJ15" s="321"/>
      <c r="BK15" s="321"/>
      <c r="BL15" s="321"/>
      <c r="BM15" s="321"/>
      <c r="BN15" s="321"/>
      <c r="BO15" s="321"/>
      <c r="BP15" s="321"/>
      <c r="BQ15" s="321"/>
      <c r="BR15" s="321"/>
      <c r="BS15" s="321"/>
      <c r="BT15" s="321"/>
      <c r="BU15" s="321"/>
      <c r="BV15" s="321"/>
      <c r="BW15" s="321"/>
      <c r="BX15" s="321"/>
      <c r="BY15" s="321"/>
      <c r="BZ15" s="321"/>
      <c r="CA15" s="321"/>
      <c r="CB15" s="321"/>
      <c r="CC15" s="321"/>
      <c r="CD15" s="321"/>
      <c r="CE15" s="321"/>
      <c r="CF15" s="321"/>
      <c r="CG15" s="321"/>
      <c r="CH15" s="321"/>
      <c r="CI15" s="321"/>
      <c r="CJ15" s="321"/>
      <c r="CK15" s="321"/>
      <c r="CL15" s="321"/>
      <c r="CM15" s="321"/>
      <c r="CN15" s="321"/>
      <c r="CO15" s="321"/>
      <c r="CP15" s="321"/>
      <c r="CQ15" s="321"/>
      <c r="CR15" s="321"/>
      <c r="CS15" s="321"/>
      <c r="CT15" s="321"/>
      <c r="CU15" s="321"/>
      <c r="CV15" s="321"/>
      <c r="CW15" s="321"/>
      <c r="CX15" s="321"/>
      <c r="CY15" s="321"/>
      <c r="CZ15" s="321"/>
      <c r="DA15" s="321"/>
      <c r="DB15" s="321"/>
      <c r="DC15" s="321"/>
      <c r="DD15" s="321"/>
      <c r="DE15" s="321"/>
      <c r="DF15" s="321"/>
      <c r="DG15" s="321"/>
      <c r="DH15" s="321"/>
      <c r="DI15" s="321"/>
      <c r="DJ15" s="321"/>
      <c r="DK15" s="321"/>
      <c r="DL15" s="321"/>
      <c r="DM15" s="321"/>
      <c r="DN15" s="321"/>
      <c r="DO15" s="321"/>
      <c r="DP15" s="321"/>
      <c r="DQ15" s="321"/>
      <c r="DR15" s="321"/>
      <c r="DS15" s="321"/>
      <c r="DT15" s="321"/>
      <c r="DU15" s="321"/>
      <c r="DV15" s="321"/>
      <c r="DW15" s="321"/>
      <c r="DX15" s="321"/>
      <c r="DY15" s="321"/>
      <c r="DZ15" s="321"/>
      <c r="EA15" s="321"/>
      <c r="EB15" s="321"/>
      <c r="EC15" s="321"/>
      <c r="ED15" s="321"/>
      <c r="EE15" s="321"/>
      <c r="EF15" s="321"/>
      <c r="EG15" s="321"/>
      <c r="EH15" s="321"/>
      <c r="EI15" s="321"/>
      <c r="EJ15" s="321"/>
      <c r="EK15" s="321"/>
      <c r="EL15" s="321"/>
      <c r="EM15" s="321"/>
      <c r="EN15" s="321"/>
      <c r="EO15" s="321"/>
      <c r="EP15" s="321"/>
      <c r="EQ15" s="321"/>
      <c r="ER15" s="321"/>
      <c r="ES15" s="321"/>
      <c r="ET15" s="321"/>
      <c r="EU15" s="321"/>
      <c r="EV15" s="321"/>
      <c r="EW15" s="321"/>
      <c r="EX15" s="321"/>
      <c r="EY15" s="321"/>
      <c r="EZ15" s="321"/>
      <c r="FA15" s="321"/>
      <c r="FB15" s="321"/>
      <c r="FC15" s="321"/>
      <c r="FD15" s="321"/>
      <c r="FE15" s="321"/>
      <c r="FF15" s="321"/>
      <c r="FG15" s="321"/>
      <c r="FH15" s="321"/>
      <c r="FI15" s="321"/>
      <c r="FJ15" s="321"/>
      <c r="FK15" s="321"/>
      <c r="FL15" s="321"/>
      <c r="FM15" s="321"/>
      <c r="FN15" s="321"/>
      <c r="FO15" s="321"/>
      <c r="FP15" s="321"/>
      <c r="FQ15" s="321"/>
      <c r="FR15" s="321"/>
      <c r="FS15" s="321"/>
      <c r="FT15" s="321"/>
      <c r="FU15" s="321"/>
      <c r="FV15" s="321"/>
      <c r="FW15" s="321"/>
      <c r="FX15" s="321"/>
      <c r="FY15" s="321"/>
      <c r="FZ15" s="321"/>
      <c r="GA15" s="321"/>
      <c r="GB15" s="321"/>
      <c r="GC15" s="321"/>
      <c r="GD15" s="321"/>
      <c r="GE15" s="321"/>
      <c r="GF15" s="321"/>
      <c r="GG15" s="321"/>
      <c r="GH15" s="321"/>
      <c r="GI15" s="321"/>
      <c r="GJ15" s="321"/>
      <c r="GK15" s="321"/>
      <c r="GL15" s="321"/>
      <c r="GM15" s="321"/>
      <c r="GN15" s="321"/>
      <c r="GO15" s="321"/>
      <c r="GP15" s="321"/>
      <c r="GQ15" s="321"/>
      <c r="GR15" s="321"/>
      <c r="GS15" s="321"/>
      <c r="GT15" s="321"/>
      <c r="GU15" s="321"/>
      <c r="GV15" s="321"/>
      <c r="GW15" s="321"/>
      <c r="GX15" s="321"/>
      <c r="GY15" s="321"/>
      <c r="GZ15" s="321"/>
      <c r="HA15" s="321"/>
      <c r="HB15" s="321"/>
      <c r="HC15" s="321"/>
      <c r="HD15" s="321"/>
      <c r="HE15" s="321"/>
      <c r="HF15" s="321"/>
      <c r="HG15" s="321"/>
      <c r="HH15" s="321"/>
      <c r="HI15" s="321"/>
      <c r="HJ15" s="321"/>
      <c r="HK15" s="321"/>
      <c r="HL15" s="321"/>
      <c r="HM15" s="321"/>
      <c r="HN15" s="321"/>
      <c r="HO15" s="321"/>
      <c r="HP15" s="321"/>
      <c r="HQ15" s="321"/>
      <c r="HR15" s="321"/>
      <c r="HS15" s="321"/>
      <c r="HT15" s="321"/>
      <c r="HU15" s="321"/>
      <c r="HV15" s="321"/>
      <c r="HW15" s="321"/>
      <c r="HX15" s="321"/>
      <c r="HY15" s="321"/>
      <c r="HZ15" s="321"/>
      <c r="IA15" s="321"/>
      <c r="IB15" s="321"/>
      <c r="IC15" s="321"/>
      <c r="ID15" s="321"/>
      <c r="IE15" s="321"/>
      <c r="IF15" s="321"/>
      <c r="IG15" s="321"/>
      <c r="IH15" s="321"/>
      <c r="II15" s="321"/>
      <c r="IJ15" s="321"/>
      <c r="IK15" s="321"/>
      <c r="IL15" s="321"/>
      <c r="IM15" s="321"/>
      <c r="IN15" s="321"/>
      <c r="IO15" s="321"/>
      <c r="IP15" s="321"/>
      <c r="IQ15" s="321"/>
      <c r="IR15" s="321"/>
      <c r="IS15" s="321"/>
      <c r="IT15" s="321"/>
      <c r="IU15" s="321"/>
      <c r="IV15" s="321"/>
      <c r="IW15" s="321"/>
      <c r="IX15" s="321"/>
      <c r="IY15" s="321"/>
      <c r="IZ15" s="321"/>
      <c r="JA15" s="321"/>
      <c r="JB15" s="321"/>
      <c r="JC15" s="321"/>
      <c r="JD15" s="321"/>
      <c r="JE15" s="321"/>
      <c r="JF15" s="321"/>
      <c r="JG15" s="321"/>
      <c r="JH15" s="321"/>
      <c r="JI15" s="321"/>
      <c r="JJ15" s="321"/>
      <c r="JK15" s="321"/>
      <c r="JL15" s="321"/>
      <c r="JM15" s="321"/>
      <c r="JN15" s="321"/>
      <c r="JO15" s="321"/>
      <c r="JP15" s="321"/>
      <c r="JQ15" s="321"/>
      <c r="JR15" s="321"/>
      <c r="JS15" s="321"/>
      <c r="JT15" s="321"/>
      <c r="JU15" s="321"/>
      <c r="JV15" s="321"/>
      <c r="JW15" s="321"/>
      <c r="JX15" s="321"/>
      <c r="JY15" s="321"/>
      <c r="JZ15" s="321"/>
      <c r="KA15" s="321"/>
      <c r="KB15" s="321"/>
      <c r="KC15" s="321"/>
      <c r="KD15" s="321"/>
      <c r="KE15" s="321"/>
      <c r="KF15" s="321"/>
      <c r="KG15" s="321"/>
      <c r="KH15" s="321"/>
      <c r="KI15" s="321"/>
      <c r="KJ15" s="321"/>
      <c r="KK15" s="321"/>
      <c r="KL15" s="321"/>
      <c r="KM15" s="321"/>
      <c r="KN15" s="321"/>
      <c r="KO15" s="321"/>
      <c r="KP15" s="321"/>
      <c r="KQ15" s="321"/>
      <c r="KR15" s="321"/>
      <c r="KS15" s="321"/>
      <c r="KT15" s="321"/>
      <c r="KU15" s="321"/>
      <c r="KV15" s="321"/>
      <c r="KW15" s="321"/>
      <c r="KX15" s="321"/>
      <c r="KY15" s="321"/>
      <c r="KZ15" s="321"/>
      <c r="LA15" s="321"/>
      <c r="LB15" s="321"/>
      <c r="LC15" s="321"/>
      <c r="LD15" s="321"/>
      <c r="LE15" s="321"/>
      <c r="LF15" s="321"/>
      <c r="LG15" s="321"/>
      <c r="LH15" s="321"/>
      <c r="LI15" s="321"/>
      <c r="LJ15" s="321"/>
      <c r="LK15" s="321"/>
      <c r="LL15" s="321"/>
      <c r="LM15" s="321"/>
      <c r="LN15" s="321"/>
      <c r="LO15" s="321"/>
      <c r="LP15" s="321"/>
      <c r="LQ15" s="321"/>
      <c r="LR15" s="321"/>
      <c r="LS15" s="321"/>
      <c r="LT15" s="321"/>
      <c r="LU15" s="321"/>
      <c r="LV15" s="321"/>
      <c r="LW15" s="321"/>
      <c r="LX15" s="321"/>
      <c r="LY15" s="321"/>
      <c r="LZ15" s="321"/>
      <c r="MA15" s="321"/>
      <c r="MB15" s="321"/>
      <c r="MC15" s="321"/>
      <c r="MD15" s="321"/>
      <c r="ME15" s="321"/>
      <c r="MF15" s="321"/>
      <c r="MG15" s="321"/>
      <c r="MH15" s="321"/>
      <c r="MI15" s="321"/>
      <c r="MJ15" s="321"/>
      <c r="MK15" s="321"/>
      <c r="ML15" s="321"/>
      <c r="MM15" s="321"/>
      <c r="MN15" s="321"/>
      <c r="MO15" s="321"/>
      <c r="MP15" s="321"/>
      <c r="MQ15" s="321"/>
      <c r="MR15" s="321"/>
      <c r="MS15" s="321"/>
      <c r="MT15" s="321"/>
      <c r="MU15" s="321"/>
      <c r="MV15" s="321"/>
      <c r="MW15" s="321"/>
      <c r="MX15" s="321"/>
      <c r="MY15" s="321"/>
      <c r="MZ15" s="321"/>
      <c r="NA15" s="321"/>
      <c r="NB15" s="321"/>
      <c r="NC15" s="321"/>
      <c r="ND15" s="321"/>
      <c r="NE15" s="321"/>
      <c r="NF15" s="321"/>
      <c r="NG15" s="321"/>
      <c r="NH15" s="321"/>
      <c r="NI15" s="321"/>
      <c r="NJ15" s="321"/>
      <c r="NK15" s="321"/>
      <c r="NL15" s="321"/>
      <c r="NM15" s="321"/>
      <c r="NN15" s="321"/>
      <c r="NO15" s="321"/>
      <c r="NP15" s="321"/>
      <c r="NQ15" s="321"/>
      <c r="NR15" s="321"/>
      <c r="NS15" s="321"/>
      <c r="NT15" s="321"/>
      <c r="NU15" s="321"/>
      <c r="NV15" s="321"/>
      <c r="NW15" s="321"/>
      <c r="NX15" s="321"/>
      <c r="NY15" s="321"/>
      <c r="NZ15" s="321"/>
      <c r="OA15" s="321"/>
      <c r="OB15" s="321"/>
      <c r="OC15" s="321"/>
      <c r="OD15" s="321"/>
      <c r="OE15" s="321"/>
      <c r="OF15" s="321"/>
      <c r="OG15" s="321"/>
      <c r="OH15" s="321"/>
      <c r="OI15" s="321"/>
      <c r="OJ15" s="321"/>
      <c r="OK15" s="321"/>
      <c r="OL15" s="321"/>
      <c r="OM15" s="321"/>
      <c r="ON15" s="321"/>
      <c r="OO15" s="321"/>
      <c r="OP15" s="321"/>
      <c r="OQ15" s="321"/>
      <c r="OR15" s="321"/>
      <c r="OS15" s="321"/>
      <c r="OT15" s="321"/>
      <c r="OU15" s="321"/>
      <c r="OV15" s="321"/>
      <c r="OW15" s="321"/>
      <c r="OX15" s="321"/>
      <c r="OY15" s="321"/>
      <c r="OZ15" s="321"/>
      <c r="PA15" s="321"/>
      <c r="PB15" s="321"/>
      <c r="PC15" s="321"/>
      <c r="PD15" s="321"/>
      <c r="PE15" s="321"/>
      <c r="PF15" s="321"/>
      <c r="PG15" s="321"/>
      <c r="PH15" s="321"/>
      <c r="PI15" s="321"/>
      <c r="PJ15" s="321"/>
      <c r="PK15" s="321"/>
      <c r="PL15" s="321"/>
      <c r="PM15" s="321"/>
      <c r="PN15" s="321"/>
      <c r="PO15" s="321"/>
      <c r="PP15" s="321"/>
      <c r="PQ15" s="321"/>
      <c r="PR15" s="321"/>
      <c r="PS15" s="321"/>
      <c r="PT15" s="321"/>
      <c r="PU15" s="321"/>
      <c r="PV15" s="321"/>
      <c r="PW15" s="321"/>
      <c r="PX15" s="321"/>
      <c r="PY15" s="321"/>
      <c r="PZ15" s="321"/>
      <c r="QA15" s="321"/>
      <c r="QB15" s="321"/>
      <c r="QC15" s="321"/>
      <c r="QD15" s="321"/>
      <c r="QE15" s="321"/>
      <c r="QF15" s="321"/>
      <c r="QG15" s="321"/>
      <c r="QH15" s="321"/>
      <c r="QI15" s="321"/>
      <c r="QJ15" s="321"/>
      <c r="QK15" s="321"/>
      <c r="QL15" s="321"/>
      <c r="QM15" s="321"/>
      <c r="QN15" s="321"/>
      <c r="QO15" s="321"/>
      <c r="QP15" s="321"/>
      <c r="QQ15" s="321"/>
      <c r="QR15" s="321"/>
      <c r="QS15" s="321"/>
      <c r="QT15" s="321"/>
      <c r="QU15" s="321"/>
      <c r="QV15" s="321"/>
      <c r="QW15" s="321"/>
      <c r="QX15" s="321"/>
      <c r="QY15" s="321"/>
      <c r="QZ15" s="321"/>
      <c r="RA15" s="321"/>
      <c r="RB15" s="321"/>
      <c r="RC15" s="321"/>
      <c r="RD15" s="321"/>
      <c r="RE15" s="321"/>
      <c r="RF15" s="321"/>
      <c r="RG15" s="321"/>
      <c r="RH15" s="321"/>
      <c r="RI15" s="321"/>
      <c r="RJ15" s="321"/>
      <c r="RK15" s="321"/>
      <c r="RL15" s="321"/>
      <c r="RM15" s="321"/>
      <c r="RN15" s="321"/>
      <c r="RO15" s="321"/>
      <c r="RP15" s="321"/>
      <c r="RQ15" s="321"/>
      <c r="RR15" s="321"/>
      <c r="RS15" s="321"/>
      <c r="RT15" s="321"/>
      <c r="RU15" s="321"/>
      <c r="RV15" s="321"/>
      <c r="RW15" s="321"/>
      <c r="RX15" s="321"/>
      <c r="RY15" s="321"/>
      <c r="RZ15" s="321"/>
      <c r="SA15" s="321"/>
      <c r="SB15" s="321"/>
      <c r="SC15" s="321"/>
      <c r="SD15" s="321"/>
      <c r="SE15" s="321"/>
      <c r="SF15" s="321"/>
      <c r="SG15" s="321"/>
      <c r="SH15" s="321"/>
      <c r="SI15" s="321"/>
      <c r="SJ15" s="321"/>
      <c r="SK15" s="321"/>
      <c r="SL15" s="321"/>
      <c r="SM15" s="321"/>
      <c r="SN15" s="321"/>
      <c r="SO15" s="321"/>
      <c r="SP15" s="321"/>
      <c r="SQ15" s="321"/>
      <c r="SR15" s="321"/>
      <c r="SS15" s="321"/>
      <c r="ST15" s="321"/>
      <c r="SU15" s="321"/>
      <c r="SV15" s="321"/>
      <c r="SW15" s="321"/>
      <c r="SX15" s="321"/>
      <c r="SY15" s="321"/>
      <c r="SZ15" s="321"/>
      <c r="TA15" s="321"/>
      <c r="TB15" s="321"/>
      <c r="TC15" s="321"/>
      <c r="TD15" s="321"/>
      <c r="TE15" s="321"/>
      <c r="TF15" s="321"/>
      <c r="TG15" s="321"/>
      <c r="TH15" s="321"/>
      <c r="TI15" s="321"/>
      <c r="TJ15" s="321"/>
      <c r="TK15" s="321"/>
      <c r="TL15" s="321"/>
      <c r="TM15" s="321"/>
      <c r="TN15" s="321"/>
      <c r="TO15" s="321"/>
      <c r="TP15" s="321"/>
      <c r="TQ15" s="321"/>
      <c r="TR15" s="321"/>
      <c r="TS15" s="321"/>
      <c r="TT15" s="321"/>
      <c r="TU15" s="321"/>
      <c r="TV15" s="321"/>
      <c r="TW15" s="321"/>
      <c r="TX15" s="321"/>
      <c r="TY15" s="321"/>
      <c r="TZ15" s="321"/>
      <c r="UA15" s="321"/>
      <c r="UB15" s="321"/>
      <c r="UC15" s="321"/>
      <c r="UD15" s="321"/>
      <c r="UE15" s="321"/>
      <c r="UF15" s="321"/>
      <c r="UG15" s="321"/>
      <c r="UH15" s="321"/>
      <c r="UI15" s="321"/>
      <c r="UJ15" s="321"/>
      <c r="UK15" s="321"/>
      <c r="UL15" s="321"/>
      <c r="UM15" s="321"/>
      <c r="UN15" s="321"/>
      <c r="UO15" s="321"/>
      <c r="UP15" s="321"/>
      <c r="UQ15" s="321"/>
      <c r="UR15" s="321"/>
      <c r="US15" s="321"/>
      <c r="UT15" s="321"/>
      <c r="UU15" s="321"/>
      <c r="UV15" s="321"/>
      <c r="UW15" s="321"/>
      <c r="UX15" s="321"/>
      <c r="UY15" s="321"/>
      <c r="UZ15" s="321"/>
      <c r="VA15" s="321"/>
      <c r="VB15" s="321"/>
      <c r="VC15" s="321"/>
      <c r="VD15" s="321"/>
      <c r="VE15" s="321"/>
      <c r="VF15" s="321"/>
      <c r="VG15" s="321"/>
      <c r="VH15" s="321"/>
      <c r="VI15" s="321"/>
      <c r="VJ15" s="321"/>
      <c r="VK15" s="321"/>
      <c r="VL15" s="321"/>
      <c r="VM15" s="321"/>
      <c r="VN15" s="321"/>
      <c r="VO15" s="321"/>
      <c r="VP15" s="321"/>
      <c r="VQ15" s="321"/>
      <c r="VR15" s="321"/>
      <c r="VS15" s="321"/>
      <c r="VT15" s="321"/>
      <c r="VU15" s="321"/>
      <c r="VV15" s="321"/>
      <c r="VW15" s="321"/>
      <c r="VX15" s="321"/>
      <c r="VY15" s="321"/>
      <c r="VZ15" s="321"/>
      <c r="WA15" s="321"/>
      <c r="WB15" s="321"/>
      <c r="WC15" s="321"/>
      <c r="WD15" s="321"/>
      <c r="WE15" s="321"/>
      <c r="WF15" s="321"/>
      <c r="WG15" s="321"/>
      <c r="WH15" s="321"/>
      <c r="WI15" s="321"/>
      <c r="WJ15" s="321"/>
      <c r="WK15" s="321"/>
      <c r="WL15" s="321"/>
      <c r="WM15" s="321"/>
      <c r="WN15" s="321"/>
      <c r="WO15" s="321"/>
      <c r="WP15" s="321"/>
      <c r="WQ15" s="321"/>
      <c r="WR15" s="321"/>
      <c r="WS15" s="321"/>
      <c r="WT15" s="321"/>
      <c r="WU15" s="321"/>
      <c r="WV15" s="321"/>
      <c r="WW15" s="321"/>
      <c r="WX15" s="321"/>
      <c r="WY15" s="321"/>
      <c r="WZ15" s="321"/>
      <c r="XA15" s="321"/>
      <c r="XB15" s="321"/>
      <c r="XC15" s="321"/>
      <c r="XD15" s="321"/>
      <c r="XE15" s="321"/>
      <c r="XF15" s="321"/>
      <c r="XG15" s="321"/>
      <c r="XH15" s="321"/>
      <c r="XI15" s="321"/>
      <c r="XJ15" s="321"/>
      <c r="XK15" s="321"/>
      <c r="XL15" s="321"/>
      <c r="XM15" s="321"/>
      <c r="XN15" s="321"/>
      <c r="XO15" s="321"/>
      <c r="XP15" s="321"/>
      <c r="XQ15" s="321"/>
      <c r="XR15" s="321"/>
      <c r="XS15" s="321"/>
      <c r="XT15" s="321"/>
      <c r="XU15" s="321"/>
      <c r="XV15" s="321"/>
      <c r="XW15" s="321"/>
      <c r="XX15" s="321"/>
      <c r="XY15" s="321"/>
      <c r="XZ15" s="321"/>
      <c r="YA15" s="321"/>
      <c r="YB15" s="321"/>
      <c r="YC15" s="321"/>
      <c r="YD15" s="321"/>
      <c r="YE15" s="321"/>
      <c r="YF15" s="321"/>
      <c r="YG15" s="321"/>
      <c r="YH15" s="321"/>
      <c r="YI15" s="321"/>
      <c r="YJ15" s="321"/>
      <c r="YK15" s="321"/>
      <c r="YL15" s="321"/>
      <c r="YM15" s="321"/>
      <c r="YN15" s="321"/>
      <c r="YO15" s="321"/>
      <c r="YP15" s="321"/>
      <c r="YQ15" s="321"/>
      <c r="YR15" s="321"/>
      <c r="YS15" s="321"/>
      <c r="YT15" s="321"/>
      <c r="YU15" s="321"/>
      <c r="YV15" s="321"/>
      <c r="YW15" s="321"/>
      <c r="YX15" s="321"/>
      <c r="YY15" s="321"/>
      <c r="YZ15" s="321"/>
      <c r="ZA15" s="321"/>
      <c r="ZB15" s="321"/>
      <c r="ZC15" s="321"/>
      <c r="ZD15" s="321"/>
      <c r="ZE15" s="321"/>
      <c r="ZF15" s="321"/>
      <c r="ZG15" s="321"/>
      <c r="ZH15" s="321"/>
      <c r="ZI15" s="321"/>
      <c r="ZJ15" s="321"/>
      <c r="ZK15" s="321"/>
      <c r="ZL15" s="321"/>
      <c r="ZM15" s="321"/>
      <c r="ZN15" s="321"/>
      <c r="ZO15" s="321"/>
      <c r="ZP15" s="321"/>
      <c r="ZQ15" s="321"/>
      <c r="ZR15" s="321"/>
      <c r="ZS15" s="321"/>
      <c r="ZT15" s="321"/>
      <c r="ZU15" s="321"/>
      <c r="ZV15" s="321"/>
      <c r="ZW15" s="321"/>
      <c r="ZX15" s="321"/>
      <c r="ZY15" s="321"/>
      <c r="ZZ15" s="321"/>
      <c r="AAA15" s="321"/>
      <c r="AAB15" s="321"/>
      <c r="AAC15" s="321"/>
      <c r="AAD15" s="321"/>
      <c r="AAE15" s="321"/>
      <c r="AAF15" s="321"/>
      <c r="AAG15" s="321"/>
      <c r="AAH15" s="321"/>
      <c r="AAI15" s="321"/>
      <c r="AAJ15" s="321"/>
      <c r="AAK15" s="321"/>
      <c r="AAL15" s="321"/>
      <c r="AAM15" s="321"/>
      <c r="AAN15" s="321"/>
      <c r="AAO15" s="321"/>
      <c r="AAP15" s="321"/>
      <c r="AAQ15" s="321"/>
      <c r="AAR15" s="321"/>
      <c r="AAS15" s="321"/>
      <c r="AAT15" s="321"/>
      <c r="AAU15" s="321"/>
      <c r="AAV15" s="321"/>
      <c r="AAW15" s="321"/>
      <c r="AAX15" s="321"/>
      <c r="AAY15" s="321"/>
      <c r="AAZ15" s="321"/>
      <c r="ABA15" s="321"/>
      <c r="ABB15" s="321"/>
      <c r="ABC15" s="321"/>
      <c r="ABD15" s="321"/>
      <c r="ABE15" s="321"/>
      <c r="ABF15" s="321"/>
      <c r="ABG15" s="321"/>
      <c r="ABH15" s="321"/>
      <c r="ABI15" s="321"/>
      <c r="ABJ15" s="321"/>
      <c r="ABK15" s="321"/>
      <c r="ABL15" s="321"/>
      <c r="ABM15" s="321"/>
      <c r="ABN15" s="321"/>
      <c r="ABO15" s="321"/>
      <c r="ABP15" s="321"/>
      <c r="ABQ15" s="321"/>
      <c r="ABR15" s="321"/>
      <c r="ABS15" s="321"/>
      <c r="ABT15" s="321"/>
      <c r="ABU15" s="321"/>
      <c r="ABV15" s="321"/>
      <c r="ABW15" s="321"/>
      <c r="ABX15" s="321"/>
      <c r="ABY15" s="321"/>
      <c r="ABZ15" s="321"/>
      <c r="ACA15" s="321"/>
      <c r="ACB15" s="321"/>
      <c r="ACC15" s="321"/>
      <c r="ACD15" s="321"/>
      <c r="ACE15" s="321"/>
      <c r="ACF15" s="321"/>
      <c r="ACG15" s="321"/>
      <c r="ACH15" s="321"/>
      <c r="ACI15" s="321"/>
      <c r="ACJ15" s="321"/>
      <c r="ACK15" s="321"/>
      <c r="ACL15" s="321"/>
      <c r="ACM15" s="321"/>
      <c r="ACN15" s="321"/>
      <c r="ACO15" s="321"/>
      <c r="ACP15" s="321"/>
      <c r="ACQ15" s="321"/>
      <c r="ACR15" s="321"/>
      <c r="ACS15" s="321"/>
      <c r="ACT15" s="321"/>
      <c r="ACU15" s="321"/>
      <c r="ACV15" s="321"/>
      <c r="ACW15" s="321"/>
      <c r="ACX15" s="321"/>
      <c r="ACY15" s="321"/>
      <c r="ACZ15" s="321"/>
      <c r="ADA15" s="321"/>
      <c r="ADB15" s="321"/>
      <c r="ADC15" s="321"/>
      <c r="ADD15" s="321"/>
      <c r="ADE15" s="321"/>
      <c r="ADF15" s="321"/>
      <c r="ADG15" s="321"/>
      <c r="ADH15" s="321"/>
      <c r="ADI15" s="321"/>
      <c r="ADJ15" s="321"/>
      <c r="ADK15" s="321"/>
      <c r="ADL15" s="321"/>
      <c r="ADM15" s="321"/>
      <c r="ADN15" s="321"/>
      <c r="ADO15" s="321"/>
      <c r="ADP15" s="321"/>
      <c r="ADQ15" s="321"/>
      <c r="ADR15" s="321"/>
      <c r="ADS15" s="321"/>
      <c r="ADT15" s="321"/>
      <c r="ADU15" s="321"/>
      <c r="ADV15" s="321"/>
      <c r="ADW15" s="321"/>
      <c r="ADX15" s="321"/>
      <c r="ADY15" s="321"/>
      <c r="ADZ15" s="321"/>
      <c r="AEA15" s="321"/>
      <c r="AEB15" s="321"/>
      <c r="AEC15" s="321"/>
      <c r="AED15" s="321"/>
      <c r="AEE15" s="321"/>
      <c r="AEF15" s="321"/>
      <c r="AEG15" s="321"/>
      <c r="AEH15" s="321"/>
      <c r="AEI15" s="321"/>
      <c r="AEJ15" s="321"/>
      <c r="AEK15" s="321"/>
      <c r="AEL15" s="321"/>
      <c r="AEM15" s="321"/>
      <c r="AEN15" s="321"/>
      <c r="AEO15" s="321"/>
      <c r="AEP15" s="321"/>
      <c r="AEQ15" s="321"/>
      <c r="AER15" s="321"/>
      <c r="AES15" s="321"/>
      <c r="AET15" s="321"/>
      <c r="AEU15" s="321"/>
      <c r="AEV15" s="321"/>
      <c r="AEW15" s="321"/>
      <c r="AEX15" s="321"/>
      <c r="AEY15" s="321"/>
      <c r="AEZ15" s="321"/>
      <c r="AFA15" s="321"/>
      <c r="AFB15" s="321"/>
      <c r="AFC15" s="321"/>
      <c r="AFD15" s="321"/>
      <c r="AFE15" s="321"/>
      <c r="AFF15" s="321"/>
      <c r="AFG15" s="321"/>
      <c r="AFH15" s="321"/>
      <c r="AFI15" s="321"/>
      <c r="AFJ15" s="321"/>
      <c r="AFK15" s="321"/>
      <c r="AFL15" s="321"/>
      <c r="AFM15" s="321"/>
      <c r="AFN15" s="321"/>
      <c r="AFO15" s="321"/>
      <c r="AFP15" s="321"/>
      <c r="AFQ15" s="321"/>
      <c r="AFR15" s="321"/>
      <c r="AFS15" s="321"/>
      <c r="AFT15" s="321"/>
      <c r="AFU15" s="321"/>
      <c r="AFV15" s="321"/>
      <c r="AFW15" s="321"/>
      <c r="AFX15" s="321"/>
      <c r="AFY15" s="321"/>
      <c r="AFZ15" s="321"/>
      <c r="AGA15" s="321"/>
      <c r="AGB15" s="321"/>
      <c r="AGC15" s="321"/>
      <c r="AGD15" s="321"/>
      <c r="AGE15" s="321"/>
      <c r="AGF15" s="321"/>
      <c r="AGG15" s="321"/>
      <c r="AGH15" s="321"/>
      <c r="AGI15" s="321"/>
      <c r="AGJ15" s="321"/>
      <c r="AGK15" s="321"/>
      <c r="AGL15" s="321"/>
      <c r="AGM15" s="321"/>
      <c r="AGN15" s="321"/>
      <c r="AGO15" s="321"/>
      <c r="AGP15" s="321"/>
      <c r="AGQ15" s="321"/>
      <c r="AGR15" s="321"/>
      <c r="AGS15" s="321"/>
      <c r="AGT15" s="321"/>
      <c r="AGU15" s="321"/>
      <c r="AGV15" s="321"/>
      <c r="AGW15" s="321"/>
      <c r="AGX15" s="321"/>
      <c r="AGY15" s="321"/>
      <c r="AGZ15" s="321"/>
      <c r="AHA15" s="321"/>
      <c r="AHB15" s="321"/>
      <c r="AHC15" s="321"/>
      <c r="AHD15" s="321"/>
      <c r="AHE15" s="321"/>
      <c r="AHF15" s="321"/>
      <c r="AHG15" s="321"/>
      <c r="AHH15" s="321"/>
      <c r="AHI15" s="321"/>
      <c r="AHJ15" s="321"/>
      <c r="AHK15" s="321"/>
      <c r="AHL15" s="321"/>
      <c r="AHM15" s="321"/>
      <c r="AHN15" s="321"/>
      <c r="AHO15" s="321"/>
      <c r="AHP15" s="321"/>
      <c r="AHQ15" s="321"/>
      <c r="AHR15" s="321"/>
      <c r="AHS15" s="321"/>
      <c r="AHT15" s="321"/>
      <c r="AHU15" s="321"/>
      <c r="AHV15" s="321"/>
      <c r="AHW15" s="321"/>
      <c r="AHX15" s="321"/>
      <c r="AHY15" s="321"/>
      <c r="AHZ15" s="321"/>
      <c r="AIA15" s="321"/>
      <c r="AIB15" s="321"/>
      <c r="AIC15" s="321"/>
      <c r="AID15" s="321"/>
      <c r="AIE15" s="321"/>
      <c r="AIF15" s="321"/>
      <c r="AIG15" s="321"/>
      <c r="AIH15" s="321"/>
      <c r="AII15" s="321"/>
      <c r="AIJ15" s="321"/>
      <c r="AIK15" s="321"/>
      <c r="AIL15" s="321"/>
      <c r="AIM15" s="321"/>
      <c r="AIN15" s="321"/>
      <c r="AIO15" s="321"/>
      <c r="AIP15" s="321"/>
      <c r="AIQ15" s="321"/>
      <c r="AIR15" s="321"/>
      <c r="AIS15" s="321"/>
      <c r="AIT15" s="321"/>
      <c r="AIU15" s="321"/>
      <c r="AIV15" s="321"/>
      <c r="AIW15" s="321"/>
      <c r="AIX15" s="321"/>
      <c r="AIY15" s="321"/>
      <c r="AIZ15" s="321"/>
      <c r="AJA15" s="321"/>
      <c r="AJB15" s="321"/>
      <c r="AJC15" s="321"/>
      <c r="AJD15" s="321"/>
      <c r="AJE15" s="321"/>
      <c r="AJF15" s="321"/>
      <c r="AJG15" s="321"/>
      <c r="AJH15" s="321"/>
      <c r="AJI15" s="321"/>
      <c r="AJJ15" s="321"/>
      <c r="AJK15" s="321"/>
      <c r="AJL15" s="321"/>
      <c r="AJM15" s="321"/>
      <c r="AJN15" s="321"/>
      <c r="AJO15" s="321"/>
      <c r="AJP15" s="321"/>
      <c r="AJQ15" s="321"/>
      <c r="AJR15" s="321"/>
      <c r="AJS15" s="321"/>
      <c r="AJT15" s="321"/>
      <c r="AJU15" s="321"/>
      <c r="AJV15" s="321"/>
      <c r="AJW15" s="321"/>
      <c r="AJX15" s="321"/>
      <c r="AJY15" s="321"/>
      <c r="AJZ15" s="321"/>
      <c r="AKA15" s="321"/>
      <c r="AKB15" s="321"/>
      <c r="AKC15" s="321"/>
      <c r="AKD15" s="321"/>
      <c r="AKE15" s="321"/>
      <c r="AKF15" s="321"/>
      <c r="AKG15" s="321"/>
      <c r="AKH15" s="321"/>
      <c r="AKI15" s="321"/>
      <c r="AKJ15" s="321"/>
      <c r="AKK15" s="321"/>
      <c r="AKL15" s="321"/>
      <c r="AKM15" s="321"/>
      <c r="AKN15" s="321"/>
      <c r="AKO15" s="321"/>
      <c r="AKP15" s="321"/>
      <c r="AKQ15" s="321"/>
      <c r="AKR15" s="321"/>
      <c r="AKS15" s="321"/>
      <c r="AKT15" s="321"/>
      <c r="AKU15" s="321"/>
      <c r="AKV15" s="321"/>
      <c r="AKW15" s="321"/>
      <c r="AKX15" s="321"/>
      <c r="AKY15" s="321"/>
      <c r="AKZ15" s="321"/>
      <c r="ALA15" s="321"/>
      <c r="ALB15" s="321"/>
      <c r="ALC15" s="321"/>
      <c r="ALD15" s="321"/>
      <c r="ALE15" s="321"/>
      <c r="ALF15" s="321"/>
      <c r="ALG15" s="321"/>
      <c r="ALH15" s="321"/>
      <c r="ALI15" s="321"/>
      <c r="ALJ15" s="321"/>
      <c r="ALK15" s="321"/>
      <c r="ALL15" s="321"/>
      <c r="ALM15" s="321"/>
      <c r="ALN15" s="321"/>
      <c r="ALO15" s="321"/>
      <c r="ALP15" s="321"/>
      <c r="ALQ15" s="321"/>
      <c r="ALR15" s="321"/>
      <c r="ALS15" s="321"/>
      <c r="ALT15" s="321"/>
      <c r="ALU15" s="321"/>
      <c r="ALV15" s="321"/>
      <c r="ALW15" s="321"/>
      <c r="ALX15" s="321"/>
      <c r="ALY15" s="321"/>
      <c r="ALZ15" s="321"/>
      <c r="AMA15" s="321"/>
      <c r="AMB15" s="321"/>
      <c r="AMC15" s="321"/>
      <c r="AMD15" s="321"/>
      <c r="AME15" s="321"/>
      <c r="AMF15" s="321"/>
      <c r="AMG15" s="321"/>
      <c r="AMH15" s="321"/>
      <c r="AMI15" s="321"/>
      <c r="AMJ15" s="321"/>
      <c r="AMK15" s="321"/>
      <c r="AML15" s="321"/>
      <c r="AMM15" s="321"/>
      <c r="AMN15" s="321"/>
      <c r="AMO15" s="321"/>
      <c r="AMP15" s="321"/>
      <c r="AMQ15" s="321"/>
      <c r="AMR15" s="321"/>
      <c r="AMS15" s="321"/>
      <c r="AMT15" s="321"/>
      <c r="AMU15" s="321"/>
      <c r="AMV15" s="321"/>
      <c r="AMW15" s="321"/>
      <c r="AMX15" s="321"/>
      <c r="AMY15" s="321"/>
      <c r="AMZ15" s="321"/>
      <c r="ANA15" s="321"/>
      <c r="ANB15" s="321"/>
      <c r="ANC15" s="321"/>
      <c r="AND15" s="321"/>
      <c r="ANE15" s="321"/>
      <c r="ANF15" s="321"/>
      <c r="ANG15" s="321"/>
      <c r="ANH15" s="321"/>
      <c r="ANI15" s="321"/>
      <c r="ANJ15" s="321"/>
      <c r="ANK15" s="321"/>
      <c r="ANL15" s="321"/>
      <c r="ANM15" s="321"/>
      <c r="ANN15" s="321"/>
      <c r="ANO15" s="321"/>
      <c r="ANP15" s="321"/>
      <c r="ANQ15" s="321"/>
      <c r="ANR15" s="321"/>
      <c r="ANS15" s="321"/>
      <c r="ANT15" s="321"/>
      <c r="ANU15" s="321"/>
      <c r="ANV15" s="321"/>
      <c r="ANW15" s="321"/>
      <c r="ANX15" s="321"/>
      <c r="ANY15" s="321"/>
      <c r="ANZ15" s="321"/>
      <c r="AOA15" s="321"/>
      <c r="AOB15" s="321"/>
      <c r="AOC15" s="321"/>
      <c r="AOD15" s="321"/>
      <c r="AOE15" s="321"/>
      <c r="AOF15" s="321"/>
      <c r="AOG15" s="321"/>
      <c r="AOH15" s="321"/>
      <c r="AOI15" s="321"/>
      <c r="AOJ15" s="321"/>
      <c r="AOK15" s="321"/>
      <c r="AOL15" s="321"/>
      <c r="AOM15" s="321"/>
      <c r="AON15" s="321"/>
      <c r="AOO15" s="321"/>
      <c r="AOP15" s="321"/>
      <c r="AOQ15" s="321"/>
      <c r="AOR15" s="321"/>
      <c r="AOS15" s="321"/>
      <c r="AOT15" s="321"/>
      <c r="AOU15" s="321"/>
      <c r="AOV15" s="321"/>
      <c r="AOW15" s="321"/>
      <c r="AOX15" s="321"/>
      <c r="AOY15" s="321"/>
      <c r="AOZ15" s="321"/>
      <c r="APA15" s="321"/>
      <c r="APB15" s="321"/>
      <c r="APC15" s="321"/>
      <c r="APD15" s="321"/>
      <c r="APE15" s="321"/>
      <c r="APF15" s="321"/>
      <c r="APG15" s="321"/>
      <c r="APH15" s="321"/>
      <c r="API15" s="321"/>
      <c r="APJ15" s="321"/>
      <c r="APK15" s="321"/>
      <c r="APL15" s="321"/>
      <c r="APM15" s="321"/>
      <c r="APN15" s="321"/>
      <c r="APO15" s="321"/>
      <c r="APP15" s="321"/>
      <c r="APQ15" s="321"/>
      <c r="APR15" s="321"/>
      <c r="APS15" s="321"/>
      <c r="APT15" s="321"/>
      <c r="APU15" s="321"/>
      <c r="APV15" s="321"/>
      <c r="APW15" s="321"/>
      <c r="APX15" s="321"/>
      <c r="APY15" s="321"/>
      <c r="APZ15" s="321"/>
      <c r="AQA15" s="321"/>
      <c r="AQB15" s="321"/>
      <c r="AQC15" s="321"/>
      <c r="AQD15" s="321"/>
      <c r="AQE15" s="321"/>
      <c r="AQF15" s="321"/>
      <c r="AQG15" s="321"/>
      <c r="AQH15" s="321"/>
      <c r="AQI15" s="321"/>
      <c r="AQJ15" s="321"/>
      <c r="AQK15" s="321"/>
      <c r="AQL15" s="321"/>
      <c r="AQM15" s="321"/>
      <c r="AQN15" s="321"/>
      <c r="AQO15" s="321"/>
      <c r="AQP15" s="321"/>
      <c r="AQQ15" s="321"/>
      <c r="AQR15" s="321"/>
      <c r="AQS15" s="321"/>
      <c r="AQT15" s="321"/>
      <c r="AQU15" s="321"/>
      <c r="AQV15" s="321"/>
      <c r="AQW15" s="321"/>
      <c r="AQX15" s="321"/>
      <c r="AQY15" s="321"/>
      <c r="AQZ15" s="321"/>
      <c r="ARA15" s="321"/>
      <c r="ARB15" s="321"/>
      <c r="ARC15" s="321"/>
      <c r="ARD15" s="321"/>
      <c r="ARE15" s="321"/>
      <c r="ARF15" s="321"/>
      <c r="ARG15" s="321"/>
      <c r="ARH15" s="321"/>
      <c r="ARI15" s="321"/>
      <c r="ARJ15" s="321"/>
      <c r="ARK15" s="321"/>
      <c r="ARL15" s="321"/>
      <c r="ARM15" s="321"/>
      <c r="ARN15" s="321"/>
      <c r="ARO15" s="321"/>
      <c r="ARP15" s="321"/>
      <c r="ARQ15" s="321"/>
      <c r="ARR15" s="321"/>
      <c r="ARS15" s="321"/>
      <c r="ART15" s="321"/>
      <c r="ARU15" s="321"/>
      <c r="ARV15" s="321"/>
      <c r="ARW15" s="321"/>
      <c r="ARX15" s="321"/>
      <c r="ARY15" s="321"/>
      <c r="ARZ15" s="321"/>
      <c r="ASA15" s="321"/>
      <c r="ASB15" s="321"/>
      <c r="ASC15" s="321"/>
      <c r="ASD15" s="321"/>
      <c r="ASE15" s="321"/>
      <c r="ASF15" s="321"/>
      <c r="ASG15" s="321"/>
      <c r="ASH15" s="321"/>
      <c r="ASI15" s="321"/>
      <c r="ASJ15" s="321"/>
      <c r="ASK15" s="321"/>
      <c r="ASL15" s="321"/>
      <c r="ASM15" s="321"/>
      <c r="ASN15" s="321"/>
      <c r="ASO15" s="321"/>
      <c r="ASP15" s="321"/>
      <c r="ASQ15" s="321"/>
      <c r="ASR15" s="321"/>
      <c r="ASS15" s="321"/>
      <c r="AST15" s="321"/>
      <c r="ASU15" s="321"/>
      <c r="ASV15" s="321"/>
      <c r="ASW15" s="321"/>
      <c r="ASX15" s="321"/>
      <c r="ASY15" s="321"/>
      <c r="ASZ15" s="321"/>
      <c r="ATA15" s="321"/>
      <c r="ATB15" s="321"/>
      <c r="ATC15" s="321"/>
      <c r="ATD15" s="321"/>
      <c r="ATE15" s="321"/>
      <c r="ATF15" s="321"/>
      <c r="ATG15" s="321"/>
      <c r="ATH15" s="321"/>
      <c r="ATI15" s="321"/>
      <c r="ATJ15" s="321"/>
      <c r="ATK15" s="321"/>
      <c r="ATL15" s="321"/>
      <c r="ATM15" s="321"/>
      <c r="ATN15" s="321"/>
      <c r="ATO15" s="321"/>
      <c r="ATP15" s="321"/>
      <c r="ATQ15" s="321"/>
      <c r="ATR15" s="321"/>
      <c r="ATS15" s="321"/>
      <c r="ATT15" s="321"/>
      <c r="ATU15" s="321"/>
      <c r="ATV15" s="321"/>
      <c r="ATW15" s="321"/>
      <c r="ATX15" s="321"/>
      <c r="ATY15" s="321"/>
      <c r="ATZ15" s="321"/>
      <c r="AUA15" s="321"/>
      <c r="AUB15" s="321"/>
      <c r="AUC15" s="321"/>
      <c r="AUD15" s="321"/>
      <c r="AUE15" s="321"/>
      <c r="AUF15" s="321"/>
      <c r="AUG15" s="321"/>
      <c r="AUH15" s="321"/>
      <c r="AUI15" s="321"/>
      <c r="AUJ15" s="321"/>
      <c r="AUK15" s="321"/>
      <c r="AUL15" s="321"/>
      <c r="AUM15" s="321"/>
      <c r="AUN15" s="321"/>
      <c r="AUO15" s="321"/>
      <c r="AUP15" s="321"/>
      <c r="AUQ15" s="321"/>
      <c r="AUR15" s="321"/>
      <c r="AUS15" s="321"/>
      <c r="AUT15" s="321"/>
      <c r="AUU15" s="321"/>
      <c r="AUV15" s="321"/>
      <c r="AUW15" s="321"/>
      <c r="AUX15" s="321"/>
      <c r="AUY15" s="321"/>
      <c r="AUZ15" s="321"/>
      <c r="AVA15" s="321"/>
      <c r="AVB15" s="321"/>
      <c r="AVC15" s="321"/>
      <c r="AVD15" s="321"/>
      <c r="AVE15" s="321"/>
      <c r="AVF15" s="321"/>
      <c r="AVG15" s="321"/>
      <c r="AVH15" s="321"/>
      <c r="AVI15" s="321"/>
      <c r="AVJ15" s="321"/>
      <c r="AVK15" s="321"/>
      <c r="AVL15" s="321"/>
      <c r="AVM15" s="321"/>
      <c r="AVN15" s="321"/>
      <c r="AVO15" s="321"/>
      <c r="AVP15" s="321"/>
      <c r="AVQ15" s="321"/>
      <c r="AVR15" s="321"/>
      <c r="AVS15" s="321"/>
      <c r="AVT15" s="321"/>
      <c r="AVU15" s="321"/>
      <c r="AVV15" s="321"/>
      <c r="AVW15" s="321"/>
      <c r="AVX15" s="321"/>
      <c r="AVY15" s="321"/>
      <c r="AVZ15" s="321"/>
      <c r="AWA15" s="321"/>
      <c r="AWB15" s="321"/>
      <c r="AWC15" s="321"/>
      <c r="AWD15" s="321"/>
      <c r="AWE15" s="321"/>
      <c r="AWF15" s="321"/>
      <c r="AWG15" s="321"/>
      <c r="AWH15" s="321"/>
      <c r="AWI15" s="321"/>
      <c r="AWJ15" s="321"/>
      <c r="AWK15" s="321"/>
      <c r="AWL15" s="321"/>
      <c r="AWM15" s="321"/>
      <c r="AWN15" s="321"/>
      <c r="AWO15" s="321"/>
      <c r="AWP15" s="321"/>
      <c r="AWQ15" s="321"/>
      <c r="AWR15" s="321"/>
      <c r="AWS15" s="321"/>
      <c r="AWT15" s="321"/>
      <c r="AWU15" s="321"/>
      <c r="AWV15" s="321"/>
      <c r="AWW15" s="321"/>
      <c r="AWX15" s="321"/>
      <c r="AWY15" s="321"/>
      <c r="AWZ15" s="321"/>
      <c r="AXA15" s="321"/>
      <c r="AXB15" s="321"/>
      <c r="AXC15" s="321"/>
      <c r="AXD15" s="321"/>
      <c r="AXE15" s="321"/>
      <c r="AXF15" s="321"/>
      <c r="AXG15" s="321"/>
      <c r="AXH15" s="321"/>
      <c r="AXI15" s="321"/>
      <c r="AXJ15" s="321"/>
      <c r="AXK15" s="321"/>
      <c r="AXL15" s="321"/>
      <c r="AXM15" s="321"/>
      <c r="AXN15" s="321"/>
      <c r="AXO15" s="321"/>
      <c r="AXP15" s="321"/>
      <c r="AXQ15" s="321"/>
      <c r="AXR15" s="321"/>
      <c r="AXS15" s="321"/>
      <c r="AXT15" s="321"/>
      <c r="AXU15" s="321"/>
      <c r="AXV15" s="321"/>
      <c r="AXW15" s="321"/>
      <c r="AXX15" s="321"/>
      <c r="AXY15" s="321"/>
      <c r="AXZ15" s="321"/>
      <c r="AYA15" s="321"/>
      <c r="AYB15" s="321"/>
      <c r="AYC15" s="321"/>
      <c r="AYD15" s="321"/>
      <c r="AYE15" s="321"/>
      <c r="AYF15" s="321"/>
      <c r="AYG15" s="321"/>
      <c r="AYH15" s="321"/>
      <c r="AYI15" s="321"/>
      <c r="AYJ15" s="321"/>
      <c r="AYK15" s="321"/>
      <c r="AYL15" s="321"/>
      <c r="AYM15" s="321"/>
      <c r="AYN15" s="321"/>
      <c r="AYO15" s="321"/>
      <c r="AYP15" s="321"/>
      <c r="AYQ15" s="321"/>
      <c r="AYR15" s="321"/>
      <c r="AYS15" s="321"/>
      <c r="AYT15" s="321"/>
      <c r="AYU15" s="321"/>
      <c r="AYV15" s="321"/>
      <c r="AYW15" s="321"/>
      <c r="AYX15" s="321"/>
      <c r="AYY15" s="321"/>
      <c r="AYZ15" s="321"/>
      <c r="AZA15" s="321"/>
      <c r="AZB15" s="321"/>
      <c r="AZC15" s="321"/>
      <c r="AZD15" s="321"/>
      <c r="AZE15" s="321"/>
      <c r="AZF15" s="321"/>
      <c r="AZG15" s="321"/>
      <c r="AZH15" s="321"/>
      <c r="AZI15" s="321"/>
      <c r="AZJ15" s="321"/>
      <c r="AZK15" s="321"/>
      <c r="AZL15" s="321"/>
      <c r="AZM15" s="321"/>
      <c r="AZN15" s="321"/>
      <c r="AZO15" s="321"/>
      <c r="AZP15" s="321"/>
      <c r="AZQ15" s="321"/>
      <c r="AZR15" s="321"/>
      <c r="AZS15" s="321"/>
      <c r="AZT15" s="321"/>
      <c r="AZU15" s="321"/>
      <c r="AZV15" s="321"/>
      <c r="AZW15" s="321"/>
      <c r="AZX15" s="321"/>
      <c r="AZY15" s="321"/>
      <c r="AZZ15" s="321"/>
      <c r="BAA15" s="321"/>
      <c r="BAB15" s="321"/>
      <c r="BAC15" s="321"/>
      <c r="BAD15" s="321"/>
      <c r="BAE15" s="321"/>
      <c r="BAF15" s="321"/>
      <c r="BAG15" s="321"/>
      <c r="BAH15" s="321"/>
      <c r="BAI15" s="321"/>
      <c r="BAJ15" s="321"/>
      <c r="BAK15" s="321"/>
      <c r="BAL15" s="321"/>
      <c r="BAM15" s="321"/>
      <c r="BAN15" s="321"/>
      <c r="BAO15" s="321"/>
      <c r="BAP15" s="321"/>
      <c r="BAQ15" s="321"/>
      <c r="BAR15" s="321"/>
      <c r="BAS15" s="321"/>
      <c r="BAT15" s="321"/>
      <c r="BAU15" s="321"/>
      <c r="BAV15" s="321"/>
      <c r="BAW15" s="321"/>
      <c r="BAX15" s="321"/>
      <c r="BAY15" s="321"/>
      <c r="BAZ15" s="321"/>
      <c r="BBA15" s="321"/>
      <c r="BBB15" s="321"/>
      <c r="BBC15" s="321"/>
      <c r="BBD15" s="321"/>
      <c r="BBE15" s="321"/>
      <c r="BBF15" s="321"/>
      <c r="BBG15" s="321"/>
      <c r="BBH15" s="321"/>
      <c r="BBI15" s="321"/>
      <c r="BBJ15" s="321"/>
      <c r="BBK15" s="321"/>
      <c r="BBL15" s="321"/>
      <c r="BBM15" s="321"/>
      <c r="BBN15" s="321"/>
      <c r="BBO15" s="321"/>
      <c r="BBP15" s="321"/>
      <c r="BBQ15" s="321"/>
      <c r="BBR15" s="321"/>
      <c r="BBS15" s="321"/>
      <c r="BBT15" s="321"/>
      <c r="BBU15" s="321"/>
      <c r="BBV15" s="321"/>
      <c r="BBW15" s="321"/>
      <c r="BBX15" s="321"/>
      <c r="BBY15" s="321"/>
      <c r="BBZ15" s="321"/>
      <c r="BCA15" s="321"/>
      <c r="BCB15" s="321"/>
      <c r="BCC15" s="321"/>
      <c r="BCD15" s="321"/>
      <c r="BCE15" s="321"/>
      <c r="BCF15" s="321"/>
      <c r="BCG15" s="321"/>
      <c r="BCH15" s="321"/>
      <c r="BCI15" s="321"/>
      <c r="BCJ15" s="321"/>
      <c r="BCK15" s="321"/>
      <c r="BCL15" s="321"/>
      <c r="BCM15" s="321"/>
      <c r="BCN15" s="321"/>
      <c r="BCO15" s="321"/>
      <c r="BCP15" s="321"/>
      <c r="BCQ15" s="321"/>
      <c r="BCR15" s="321"/>
      <c r="BCS15" s="321"/>
      <c r="BCT15" s="321"/>
      <c r="BCU15" s="321"/>
      <c r="BCV15" s="321"/>
      <c r="BCW15" s="321"/>
      <c r="BCX15" s="321"/>
      <c r="BCY15" s="321"/>
      <c r="BCZ15" s="321"/>
      <c r="BDA15" s="321"/>
      <c r="BDB15" s="321"/>
      <c r="BDC15" s="321"/>
      <c r="BDD15" s="321"/>
      <c r="BDE15" s="321"/>
      <c r="BDF15" s="321"/>
      <c r="BDG15" s="321"/>
      <c r="BDH15" s="321"/>
      <c r="BDI15" s="321"/>
      <c r="BDJ15" s="321"/>
      <c r="BDK15" s="321"/>
      <c r="BDL15" s="321"/>
      <c r="BDM15" s="321"/>
      <c r="BDN15" s="321"/>
      <c r="BDO15" s="321"/>
      <c r="BDP15" s="321"/>
      <c r="BDQ15" s="321"/>
      <c r="BDR15" s="321"/>
      <c r="BDS15" s="321"/>
      <c r="BDT15" s="321"/>
      <c r="BDU15" s="321"/>
      <c r="BDV15" s="321"/>
      <c r="BDW15" s="321"/>
      <c r="BDX15" s="321"/>
      <c r="BDY15" s="321"/>
      <c r="BDZ15" s="321"/>
      <c r="BEA15" s="321"/>
      <c r="BEB15" s="321"/>
      <c r="BEC15" s="321"/>
      <c r="BED15" s="321"/>
      <c r="BEE15" s="321"/>
      <c r="BEF15" s="321"/>
      <c r="BEG15" s="321"/>
      <c r="BEH15" s="321"/>
      <c r="BEI15" s="321"/>
      <c r="BEJ15" s="321"/>
      <c r="BEK15" s="321"/>
      <c r="BEL15" s="321"/>
      <c r="BEM15" s="321"/>
      <c r="BEN15" s="321"/>
      <c r="BEO15" s="321"/>
      <c r="BEP15" s="321"/>
      <c r="BEQ15" s="321"/>
      <c r="BER15" s="321"/>
      <c r="BES15" s="321"/>
      <c r="BET15" s="321"/>
      <c r="BEU15" s="321"/>
      <c r="BEV15" s="321"/>
      <c r="BEW15" s="321"/>
      <c r="BEX15" s="321"/>
      <c r="BEY15" s="321"/>
      <c r="BEZ15" s="321"/>
      <c r="BFA15" s="321"/>
      <c r="BFB15" s="321"/>
      <c r="BFC15" s="321"/>
      <c r="BFD15" s="321"/>
      <c r="BFE15" s="321"/>
      <c r="BFF15" s="321"/>
      <c r="BFG15" s="321"/>
      <c r="BFH15" s="321"/>
      <c r="BFI15" s="321"/>
      <c r="BFJ15" s="321"/>
      <c r="BFK15" s="321"/>
      <c r="BFL15" s="321"/>
      <c r="BFM15" s="321"/>
      <c r="BFN15" s="321"/>
      <c r="BFO15" s="321"/>
      <c r="BFP15" s="321"/>
      <c r="BFQ15" s="321"/>
      <c r="BFR15" s="321"/>
      <c r="BFS15" s="321"/>
      <c r="BFT15" s="321"/>
      <c r="BFU15" s="321"/>
      <c r="BFV15" s="321"/>
      <c r="BFW15" s="321"/>
      <c r="BFX15" s="321"/>
      <c r="BFY15" s="321"/>
      <c r="BFZ15" s="321"/>
      <c r="BGA15" s="321"/>
      <c r="BGB15" s="321"/>
      <c r="BGC15" s="321"/>
      <c r="BGD15" s="321"/>
      <c r="BGE15" s="321"/>
      <c r="BGF15" s="321"/>
      <c r="BGG15" s="321"/>
      <c r="BGH15" s="321"/>
      <c r="BGI15" s="321"/>
      <c r="BGJ15" s="321"/>
      <c r="BGK15" s="321"/>
      <c r="BGL15" s="321"/>
      <c r="BGM15" s="321"/>
      <c r="BGN15" s="321"/>
      <c r="BGO15" s="321"/>
      <c r="BGP15" s="321"/>
      <c r="BGQ15" s="321"/>
      <c r="BGR15" s="321"/>
      <c r="BGS15" s="321"/>
      <c r="BGT15" s="321"/>
      <c r="BGU15" s="321"/>
      <c r="BGV15" s="321"/>
      <c r="BGW15" s="321"/>
      <c r="BGX15" s="321"/>
      <c r="BGY15" s="321"/>
      <c r="BGZ15" s="321"/>
      <c r="BHA15" s="321"/>
      <c r="BHB15" s="321"/>
      <c r="BHC15" s="321"/>
      <c r="BHD15" s="321"/>
      <c r="BHE15" s="321"/>
      <c r="BHF15" s="321"/>
      <c r="BHG15" s="321"/>
      <c r="BHH15" s="321"/>
      <c r="BHI15" s="321"/>
      <c r="BHJ15" s="321"/>
      <c r="BHK15" s="321"/>
      <c r="BHL15" s="321"/>
      <c r="BHM15" s="321"/>
      <c r="BHN15" s="321"/>
      <c r="BHO15" s="321"/>
      <c r="BHP15" s="321"/>
      <c r="BHQ15" s="321"/>
      <c r="BHR15" s="321"/>
      <c r="BHS15" s="321"/>
      <c r="BHT15" s="321"/>
      <c r="BHU15" s="321"/>
      <c r="BHV15" s="321"/>
      <c r="BHW15" s="321"/>
      <c r="BHX15" s="321"/>
      <c r="BHY15" s="321"/>
      <c r="BHZ15" s="321"/>
      <c r="BIA15" s="321"/>
      <c r="BIB15" s="321"/>
      <c r="BIC15" s="321"/>
      <c r="BID15" s="321"/>
      <c r="BIE15" s="321"/>
      <c r="BIF15" s="321"/>
      <c r="BIG15" s="321"/>
      <c r="BIH15" s="321"/>
      <c r="BII15" s="321"/>
      <c r="BIJ15" s="321"/>
      <c r="BIK15" s="321"/>
      <c r="BIL15" s="321"/>
      <c r="BIM15" s="321"/>
      <c r="BIN15" s="321"/>
      <c r="BIO15" s="321"/>
      <c r="BIP15" s="321"/>
      <c r="BIQ15" s="321"/>
      <c r="BIR15" s="321"/>
      <c r="BIS15" s="321"/>
      <c r="BIT15" s="321"/>
      <c r="BIU15" s="321"/>
      <c r="BIV15" s="321"/>
      <c r="BIW15" s="321"/>
      <c r="BIX15" s="321"/>
      <c r="BIY15" s="321"/>
      <c r="BIZ15" s="321"/>
      <c r="BJA15" s="321"/>
      <c r="BJB15" s="321"/>
      <c r="BJC15" s="321"/>
      <c r="BJD15" s="321"/>
      <c r="BJE15" s="321"/>
      <c r="BJF15" s="321"/>
      <c r="BJG15" s="321"/>
      <c r="BJH15" s="321"/>
      <c r="BJI15" s="321"/>
      <c r="BJJ15" s="321"/>
      <c r="BJK15" s="321"/>
      <c r="BJL15" s="321"/>
      <c r="BJM15" s="321"/>
      <c r="BJN15" s="321"/>
      <c r="BJO15" s="321"/>
      <c r="BJP15" s="321"/>
      <c r="BJQ15" s="321"/>
      <c r="BJR15" s="321"/>
      <c r="BJS15" s="321"/>
      <c r="BJT15" s="321"/>
      <c r="BJU15" s="321"/>
      <c r="BJV15" s="321"/>
      <c r="BJW15" s="321"/>
      <c r="BJX15" s="321"/>
      <c r="BJY15" s="321"/>
      <c r="BJZ15" s="321"/>
      <c r="BKA15" s="321"/>
      <c r="BKB15" s="321"/>
      <c r="BKC15" s="321"/>
      <c r="BKD15" s="321"/>
      <c r="BKE15" s="321"/>
      <c r="BKF15" s="321"/>
      <c r="BKG15" s="321"/>
      <c r="BKH15" s="321"/>
      <c r="BKI15" s="321"/>
      <c r="BKJ15" s="321"/>
      <c r="BKK15" s="321"/>
      <c r="BKL15" s="321"/>
      <c r="BKM15" s="321"/>
      <c r="BKN15" s="321"/>
      <c r="BKO15" s="321"/>
      <c r="BKP15" s="321"/>
      <c r="BKQ15" s="321"/>
      <c r="BKR15" s="321"/>
      <c r="BKS15" s="321"/>
      <c r="BKT15" s="321"/>
      <c r="BKU15" s="321"/>
      <c r="BKV15" s="321"/>
      <c r="BKW15" s="321"/>
      <c r="BKX15" s="321"/>
      <c r="BKY15" s="321"/>
      <c r="BKZ15" s="321"/>
      <c r="BLA15" s="321"/>
      <c r="BLB15" s="321"/>
      <c r="BLC15" s="321"/>
      <c r="BLD15" s="321"/>
      <c r="BLE15" s="321"/>
      <c r="BLF15" s="321"/>
      <c r="BLG15" s="321"/>
      <c r="BLH15" s="321"/>
      <c r="BLI15" s="321"/>
      <c r="BLJ15" s="321"/>
      <c r="BLK15" s="321"/>
      <c r="BLL15" s="321"/>
      <c r="BLM15" s="321"/>
      <c r="BLN15" s="321"/>
      <c r="BLO15" s="321"/>
      <c r="BLP15" s="321"/>
      <c r="BLQ15" s="321"/>
      <c r="BLR15" s="321"/>
      <c r="BLS15" s="321"/>
      <c r="BLT15" s="321"/>
      <c r="BLU15" s="321"/>
      <c r="BLV15" s="321"/>
      <c r="BLW15" s="321"/>
      <c r="BLX15" s="321"/>
      <c r="BLY15" s="321"/>
      <c r="BLZ15" s="321"/>
      <c r="BMA15" s="321"/>
      <c r="BMB15" s="321"/>
      <c r="BMC15" s="321"/>
      <c r="BMD15" s="321"/>
      <c r="BME15" s="321"/>
      <c r="BMF15" s="321"/>
      <c r="BMG15" s="321"/>
      <c r="BMH15" s="321"/>
      <c r="BMI15" s="321"/>
      <c r="BMJ15" s="321"/>
      <c r="BMK15" s="321"/>
      <c r="BML15" s="321"/>
      <c r="BMM15" s="321"/>
      <c r="BMN15" s="321"/>
      <c r="BMO15" s="321"/>
      <c r="BMP15" s="321"/>
      <c r="BMQ15" s="321"/>
      <c r="BMR15" s="321"/>
      <c r="BMS15" s="321"/>
      <c r="BMT15" s="321"/>
      <c r="BMU15" s="321"/>
      <c r="BMV15" s="321"/>
      <c r="BMW15" s="321"/>
      <c r="BMX15" s="321"/>
      <c r="BMY15" s="321"/>
      <c r="BMZ15" s="321"/>
      <c r="BNA15" s="321"/>
      <c r="BNB15" s="321"/>
      <c r="BNC15" s="321"/>
      <c r="BND15" s="321"/>
      <c r="BNE15" s="321"/>
      <c r="BNF15" s="321"/>
      <c r="BNG15" s="321"/>
      <c r="BNH15" s="321"/>
      <c r="BNI15" s="321"/>
      <c r="BNJ15" s="321"/>
      <c r="BNK15" s="321"/>
      <c r="BNL15" s="321"/>
      <c r="BNM15" s="321"/>
      <c r="BNN15" s="321"/>
      <c r="BNO15" s="321"/>
      <c r="BNP15" s="321"/>
      <c r="BNQ15" s="321"/>
      <c r="BNR15" s="321"/>
      <c r="BNS15" s="321"/>
      <c r="BNT15" s="321"/>
      <c r="BNU15" s="321"/>
      <c r="BNV15" s="321"/>
      <c r="BNW15" s="321"/>
      <c r="BNX15" s="321"/>
      <c r="BNY15" s="321"/>
      <c r="BNZ15" s="321"/>
      <c r="BOA15" s="321"/>
      <c r="BOB15" s="321"/>
      <c r="BOC15" s="321"/>
      <c r="BOD15" s="321"/>
      <c r="BOE15" s="321"/>
      <c r="BOF15" s="321"/>
      <c r="BOG15" s="321"/>
      <c r="BOH15" s="321"/>
      <c r="BOI15" s="321"/>
      <c r="BOJ15" s="321"/>
      <c r="BOK15" s="321"/>
      <c r="BOL15" s="321"/>
      <c r="BOM15" s="321"/>
      <c r="BON15" s="321"/>
      <c r="BOO15" s="321"/>
      <c r="BOP15" s="321"/>
      <c r="BOQ15" s="321"/>
      <c r="BOR15" s="321"/>
      <c r="BOS15" s="321"/>
      <c r="BOT15" s="321"/>
      <c r="BOU15" s="321"/>
      <c r="BOV15" s="321"/>
      <c r="BOW15" s="321"/>
      <c r="BOX15" s="321"/>
      <c r="BOY15" s="321"/>
      <c r="BOZ15" s="321"/>
      <c r="BPA15" s="321"/>
      <c r="BPB15" s="321"/>
      <c r="BPC15" s="321"/>
      <c r="BPD15" s="321"/>
      <c r="BPE15" s="321"/>
      <c r="BPF15" s="321"/>
      <c r="BPG15" s="321"/>
      <c r="BPH15" s="321"/>
      <c r="BPI15" s="321"/>
      <c r="BPJ15" s="321"/>
      <c r="BPK15" s="321"/>
      <c r="BPL15" s="321"/>
      <c r="BPM15" s="321"/>
      <c r="BPN15" s="321"/>
      <c r="BPO15" s="321"/>
      <c r="BPP15" s="321"/>
      <c r="BPQ15" s="321"/>
      <c r="BPR15" s="321"/>
      <c r="BPS15" s="321"/>
      <c r="BPT15" s="321"/>
      <c r="BPU15" s="321"/>
      <c r="BPV15" s="321"/>
      <c r="BPW15" s="321"/>
      <c r="BPX15" s="321"/>
      <c r="BPY15" s="321"/>
      <c r="BPZ15" s="321"/>
      <c r="BQA15" s="321"/>
      <c r="BQB15" s="321"/>
      <c r="BQC15" s="321"/>
      <c r="BQD15" s="321"/>
      <c r="BQE15" s="321"/>
      <c r="BQF15" s="321"/>
      <c r="BQG15" s="321"/>
      <c r="BQH15" s="321"/>
      <c r="BQI15" s="321"/>
      <c r="BQJ15" s="321"/>
      <c r="BQK15" s="321"/>
      <c r="BQL15" s="321"/>
      <c r="BQM15" s="321"/>
      <c r="BQN15" s="321"/>
      <c r="BQO15" s="321"/>
      <c r="BQP15" s="321"/>
      <c r="BQQ15" s="321"/>
      <c r="BQR15" s="321"/>
      <c r="BQS15" s="321"/>
      <c r="BQT15" s="321"/>
      <c r="BQU15" s="321"/>
      <c r="BQV15" s="321"/>
      <c r="BQW15" s="321"/>
      <c r="BQX15" s="321"/>
      <c r="BQY15" s="321"/>
      <c r="BQZ15" s="321"/>
      <c r="BRA15" s="321"/>
      <c r="BRB15" s="321"/>
      <c r="BRC15" s="321"/>
      <c r="BRD15" s="321"/>
      <c r="BRE15" s="321"/>
      <c r="BRF15" s="321"/>
      <c r="BRG15" s="321"/>
      <c r="BRH15" s="321"/>
      <c r="BRI15" s="321"/>
      <c r="BRJ15" s="321"/>
      <c r="BRK15" s="321"/>
      <c r="BRL15" s="321"/>
      <c r="BRM15" s="321"/>
      <c r="BRN15" s="321"/>
      <c r="BRO15" s="321"/>
      <c r="BRP15" s="321"/>
      <c r="BRQ15" s="321"/>
      <c r="BRR15" s="321"/>
      <c r="BRS15" s="321"/>
      <c r="BRT15" s="321"/>
      <c r="BRU15" s="321"/>
      <c r="BRV15" s="321"/>
      <c r="BRW15" s="321"/>
      <c r="BRX15" s="321"/>
      <c r="BRY15" s="321"/>
      <c r="BRZ15" s="321"/>
      <c r="BSA15" s="321"/>
      <c r="BSB15" s="321"/>
      <c r="BSC15" s="321"/>
      <c r="BSD15" s="321"/>
      <c r="BSE15" s="321"/>
      <c r="BSF15" s="321"/>
      <c r="BSG15" s="321"/>
      <c r="BSH15" s="321"/>
      <c r="BSI15" s="321"/>
      <c r="BSJ15" s="321"/>
      <c r="BSK15" s="321"/>
      <c r="BSL15" s="321"/>
      <c r="BSM15" s="321"/>
      <c r="BSN15" s="321"/>
      <c r="BSO15" s="321"/>
      <c r="BSP15" s="321"/>
      <c r="BSQ15" s="321"/>
      <c r="BSR15" s="321"/>
      <c r="BSS15" s="321"/>
      <c r="BST15" s="321"/>
      <c r="BSU15" s="321"/>
      <c r="BSV15" s="321"/>
      <c r="BSW15" s="321"/>
      <c r="BSX15" s="321"/>
      <c r="BSY15" s="321"/>
      <c r="BSZ15" s="321"/>
      <c r="BTA15" s="321"/>
      <c r="BTB15" s="321"/>
      <c r="BTC15" s="321"/>
      <c r="BTD15" s="321"/>
      <c r="BTE15" s="321"/>
      <c r="BTF15" s="321"/>
      <c r="BTG15" s="321"/>
      <c r="BTH15" s="321"/>
      <c r="BTI15" s="321"/>
      <c r="BTJ15" s="321"/>
      <c r="BTK15" s="321"/>
      <c r="BTL15" s="321"/>
      <c r="BTM15" s="321"/>
      <c r="BTN15" s="321"/>
      <c r="BTO15" s="321"/>
      <c r="BTP15" s="321"/>
      <c r="BTQ15" s="321"/>
      <c r="BTR15" s="321"/>
      <c r="BTS15" s="321"/>
      <c r="BTT15" s="321"/>
      <c r="BTU15" s="321"/>
      <c r="BTV15" s="321"/>
      <c r="BTW15" s="321"/>
      <c r="BTX15" s="321"/>
      <c r="BTY15" s="321"/>
      <c r="BTZ15" s="321"/>
      <c r="BUA15" s="321"/>
      <c r="BUB15" s="321"/>
      <c r="BUC15" s="321"/>
      <c r="BUD15" s="321"/>
      <c r="BUE15" s="321"/>
      <c r="BUF15" s="321"/>
      <c r="BUG15" s="321"/>
      <c r="BUH15" s="321"/>
      <c r="BUI15" s="321"/>
      <c r="BUJ15" s="321"/>
      <c r="BUK15" s="321"/>
      <c r="BUL15" s="321"/>
      <c r="BUM15" s="321"/>
      <c r="BUN15" s="321"/>
      <c r="BUO15" s="321"/>
      <c r="BUP15" s="321"/>
      <c r="BUQ15" s="321"/>
      <c r="BUR15" s="321"/>
      <c r="BUS15" s="321"/>
      <c r="BUT15" s="321"/>
      <c r="BUU15" s="321"/>
      <c r="BUV15" s="321"/>
      <c r="BUW15" s="321"/>
      <c r="BUX15" s="321"/>
      <c r="BUY15" s="321"/>
      <c r="BUZ15" s="321"/>
      <c r="BVA15" s="321"/>
      <c r="BVB15" s="321"/>
      <c r="BVC15" s="321"/>
      <c r="BVD15" s="321"/>
      <c r="BVE15" s="321"/>
      <c r="BVF15" s="321"/>
      <c r="BVG15" s="321"/>
      <c r="BVH15" s="321"/>
      <c r="BVI15" s="321"/>
      <c r="BVJ15" s="321"/>
      <c r="BVK15" s="321"/>
      <c r="BVL15" s="321"/>
      <c r="BVM15" s="321"/>
      <c r="BVN15" s="321"/>
      <c r="BVO15" s="321"/>
      <c r="BVP15" s="321"/>
      <c r="BVQ15" s="321"/>
      <c r="BVR15" s="321"/>
      <c r="BVS15" s="321"/>
      <c r="BVT15" s="321"/>
      <c r="BVU15" s="321"/>
      <c r="BVV15" s="321"/>
      <c r="BVW15" s="321"/>
      <c r="BVX15" s="321"/>
      <c r="BVY15" s="321"/>
      <c r="BVZ15" s="321"/>
      <c r="BWA15" s="321"/>
      <c r="BWB15" s="321"/>
      <c r="BWC15" s="321"/>
      <c r="BWD15" s="321"/>
      <c r="BWE15" s="321"/>
      <c r="BWF15" s="321"/>
      <c r="BWG15" s="321"/>
      <c r="BWH15" s="321"/>
      <c r="BWI15" s="321"/>
      <c r="BWJ15" s="321"/>
      <c r="BWK15" s="321"/>
      <c r="BWL15" s="321"/>
      <c r="BWM15" s="321"/>
      <c r="BWN15" s="321"/>
      <c r="BWO15" s="321"/>
      <c r="BWP15" s="321"/>
      <c r="BWQ15" s="321"/>
      <c r="BWR15" s="321"/>
      <c r="BWS15" s="321"/>
      <c r="BWT15" s="321"/>
      <c r="BWU15" s="321"/>
      <c r="BWV15" s="321"/>
      <c r="BWW15" s="321"/>
      <c r="BWX15" s="321"/>
      <c r="BWY15" s="321"/>
      <c r="BWZ15" s="321"/>
      <c r="BXA15" s="321"/>
      <c r="BXB15" s="321"/>
      <c r="BXC15" s="321"/>
      <c r="BXD15" s="321"/>
      <c r="BXE15" s="321"/>
      <c r="BXF15" s="321"/>
      <c r="BXG15" s="321"/>
      <c r="BXH15" s="321"/>
      <c r="BXI15" s="321"/>
      <c r="BXJ15" s="321"/>
      <c r="BXK15" s="321"/>
      <c r="BXL15" s="321"/>
      <c r="BXM15" s="321"/>
      <c r="BXN15" s="321"/>
      <c r="BXO15" s="321"/>
      <c r="BXP15" s="321"/>
      <c r="BXQ15" s="321"/>
      <c r="BXR15" s="321"/>
      <c r="BXS15" s="321"/>
      <c r="BXT15" s="321"/>
      <c r="BXU15" s="321"/>
      <c r="BXV15" s="321"/>
      <c r="BXW15" s="321"/>
      <c r="BXX15" s="321"/>
      <c r="BXY15" s="321"/>
      <c r="BXZ15" s="321"/>
      <c r="BYA15" s="321"/>
      <c r="BYB15" s="321"/>
      <c r="BYC15" s="321"/>
      <c r="BYD15" s="321"/>
      <c r="BYE15" s="321"/>
      <c r="BYF15" s="321"/>
      <c r="BYG15" s="321"/>
      <c r="BYH15" s="321"/>
      <c r="BYI15" s="321"/>
      <c r="BYJ15" s="321"/>
      <c r="BYK15" s="321"/>
      <c r="BYL15" s="321"/>
      <c r="BYM15" s="321"/>
      <c r="BYN15" s="321"/>
      <c r="BYO15" s="321"/>
      <c r="BYP15" s="321"/>
      <c r="BYQ15" s="321"/>
      <c r="BYR15" s="321"/>
      <c r="BYS15" s="321"/>
      <c r="BYT15" s="321"/>
      <c r="BYU15" s="321"/>
      <c r="BYV15" s="321"/>
      <c r="BYW15" s="321"/>
      <c r="BYX15" s="321"/>
      <c r="BYY15" s="321"/>
      <c r="BYZ15" s="321"/>
      <c r="BZA15" s="321"/>
      <c r="BZB15" s="321"/>
      <c r="BZC15" s="321"/>
      <c r="BZD15" s="321"/>
      <c r="BZE15" s="321"/>
      <c r="BZF15" s="321"/>
      <c r="BZG15" s="321"/>
      <c r="BZH15" s="321"/>
      <c r="BZI15" s="321"/>
      <c r="BZJ15" s="321"/>
      <c r="BZK15" s="321"/>
      <c r="BZL15" s="321"/>
      <c r="BZM15" s="321"/>
      <c r="BZN15" s="321"/>
      <c r="BZO15" s="321"/>
      <c r="BZP15" s="321"/>
      <c r="BZQ15" s="321"/>
      <c r="BZR15" s="321"/>
      <c r="BZS15" s="321"/>
      <c r="BZT15" s="321"/>
      <c r="BZU15" s="321"/>
      <c r="BZV15" s="321"/>
      <c r="BZW15" s="321"/>
      <c r="BZX15" s="321"/>
      <c r="BZY15" s="321"/>
      <c r="BZZ15" s="321"/>
      <c r="CAA15" s="321"/>
      <c r="CAB15" s="321"/>
      <c r="CAC15" s="321"/>
      <c r="CAD15" s="321"/>
      <c r="CAE15" s="321"/>
      <c r="CAF15" s="321"/>
      <c r="CAG15" s="321"/>
      <c r="CAH15" s="321"/>
      <c r="CAI15" s="321"/>
      <c r="CAJ15" s="321"/>
      <c r="CAK15" s="321"/>
      <c r="CAL15" s="321"/>
      <c r="CAM15" s="321"/>
      <c r="CAN15" s="321"/>
      <c r="CAO15" s="321"/>
      <c r="CAP15" s="321"/>
      <c r="CAQ15" s="321"/>
      <c r="CAR15" s="321"/>
      <c r="CAS15" s="321"/>
      <c r="CAT15" s="321"/>
      <c r="CAU15" s="321"/>
      <c r="CAV15" s="321"/>
      <c r="CAW15" s="321"/>
      <c r="CAX15" s="321"/>
      <c r="CAY15" s="321"/>
      <c r="CAZ15" s="321"/>
      <c r="CBA15" s="321"/>
      <c r="CBB15" s="321"/>
      <c r="CBC15" s="321"/>
      <c r="CBD15" s="321"/>
      <c r="CBE15" s="321"/>
      <c r="CBF15" s="321"/>
      <c r="CBG15" s="321"/>
      <c r="CBH15" s="321"/>
      <c r="CBI15" s="321"/>
      <c r="CBJ15" s="321"/>
      <c r="CBK15" s="321"/>
      <c r="CBL15" s="321"/>
      <c r="CBM15" s="321"/>
      <c r="CBN15" s="321"/>
      <c r="CBO15" s="321"/>
      <c r="CBP15" s="321"/>
      <c r="CBQ15" s="321"/>
      <c r="CBR15" s="321"/>
      <c r="CBS15" s="321"/>
      <c r="CBT15" s="321"/>
      <c r="CBU15" s="321"/>
      <c r="CBV15" s="321"/>
      <c r="CBW15" s="321"/>
      <c r="CBX15" s="321"/>
      <c r="CBY15" s="321"/>
      <c r="CBZ15" s="321"/>
      <c r="CCA15" s="321"/>
      <c r="CCB15" s="321"/>
      <c r="CCC15" s="321"/>
      <c r="CCD15" s="321"/>
      <c r="CCE15" s="321"/>
      <c r="CCF15" s="321"/>
      <c r="CCG15" s="321"/>
      <c r="CCH15" s="321"/>
      <c r="CCI15" s="321"/>
      <c r="CCJ15" s="321"/>
      <c r="CCK15" s="321"/>
      <c r="CCL15" s="321"/>
      <c r="CCM15" s="321"/>
      <c r="CCN15" s="321"/>
      <c r="CCO15" s="321"/>
      <c r="CCP15" s="321"/>
      <c r="CCQ15" s="321"/>
      <c r="CCR15" s="321"/>
      <c r="CCS15" s="321"/>
      <c r="CCT15" s="321"/>
      <c r="CCU15" s="321"/>
      <c r="CCV15" s="321"/>
      <c r="CCW15" s="321"/>
      <c r="CCX15" s="321"/>
      <c r="CCY15" s="321"/>
      <c r="CCZ15" s="321"/>
      <c r="CDA15" s="321"/>
      <c r="CDB15" s="321"/>
      <c r="CDC15" s="321"/>
      <c r="CDD15" s="321"/>
      <c r="CDE15" s="321"/>
      <c r="CDF15" s="321"/>
      <c r="CDG15" s="321"/>
      <c r="CDH15" s="321"/>
      <c r="CDI15" s="321"/>
      <c r="CDJ15" s="321"/>
      <c r="CDK15" s="321"/>
      <c r="CDL15" s="321"/>
      <c r="CDM15" s="321"/>
      <c r="CDN15" s="321"/>
      <c r="CDO15" s="321"/>
      <c r="CDP15" s="321"/>
      <c r="CDQ15" s="321"/>
      <c r="CDR15" s="321"/>
      <c r="CDS15" s="321"/>
      <c r="CDT15" s="321"/>
      <c r="CDU15" s="321"/>
      <c r="CDV15" s="321"/>
      <c r="CDW15" s="321"/>
      <c r="CDX15" s="321"/>
      <c r="CDY15" s="321"/>
      <c r="CDZ15" s="321"/>
      <c r="CEA15" s="321"/>
      <c r="CEB15" s="321"/>
      <c r="CEC15" s="321"/>
      <c r="CED15" s="321"/>
      <c r="CEE15" s="321"/>
      <c r="CEF15" s="321"/>
      <c r="CEG15" s="321"/>
      <c r="CEH15" s="321"/>
      <c r="CEI15" s="321"/>
      <c r="CEJ15" s="321"/>
      <c r="CEK15" s="321"/>
      <c r="CEL15" s="321"/>
      <c r="CEM15" s="321"/>
      <c r="CEN15" s="321"/>
      <c r="CEO15" s="321"/>
      <c r="CEP15" s="321"/>
      <c r="CEQ15" s="321"/>
      <c r="CER15" s="321"/>
      <c r="CES15" s="321"/>
      <c r="CET15" s="321"/>
      <c r="CEU15" s="321"/>
      <c r="CEV15" s="321"/>
      <c r="CEW15" s="321"/>
      <c r="CEX15" s="321"/>
      <c r="CEY15" s="321"/>
      <c r="CEZ15" s="321"/>
      <c r="CFA15" s="321"/>
      <c r="CFB15" s="321"/>
      <c r="CFC15" s="321"/>
      <c r="CFD15" s="321"/>
      <c r="CFE15" s="321"/>
      <c r="CFF15" s="321"/>
      <c r="CFG15" s="321"/>
      <c r="CFH15" s="321"/>
      <c r="CFI15" s="321"/>
      <c r="CFJ15" s="321"/>
      <c r="CFK15" s="321"/>
      <c r="CFL15" s="321"/>
      <c r="CFM15" s="321"/>
      <c r="CFN15" s="321"/>
      <c r="CFO15" s="321"/>
      <c r="CFP15" s="321"/>
      <c r="CFQ15" s="321"/>
      <c r="CFR15" s="321"/>
      <c r="CFS15" s="321"/>
      <c r="CFT15" s="321"/>
      <c r="CFU15" s="321"/>
      <c r="CFV15" s="321"/>
      <c r="CFW15" s="321"/>
      <c r="CFX15" s="321"/>
      <c r="CFY15" s="321"/>
      <c r="CFZ15" s="321"/>
      <c r="CGA15" s="321"/>
      <c r="CGB15" s="321"/>
      <c r="CGC15" s="321"/>
      <c r="CGD15" s="321"/>
      <c r="CGE15" s="321"/>
      <c r="CGF15" s="321"/>
      <c r="CGG15" s="321"/>
      <c r="CGH15" s="321"/>
      <c r="CGI15" s="321"/>
      <c r="CGJ15" s="321"/>
      <c r="CGK15" s="321"/>
      <c r="CGL15" s="321"/>
      <c r="CGM15" s="321"/>
      <c r="CGN15" s="321"/>
      <c r="CGO15" s="321"/>
      <c r="CGP15" s="321"/>
      <c r="CGQ15" s="321"/>
      <c r="CGR15" s="321"/>
      <c r="CGS15" s="321"/>
      <c r="CGT15" s="321"/>
      <c r="CGU15" s="321"/>
      <c r="CGV15" s="321"/>
      <c r="CGW15" s="321"/>
      <c r="CGX15" s="321"/>
      <c r="CGY15" s="321"/>
      <c r="CGZ15" s="321"/>
      <c r="CHA15" s="321"/>
      <c r="CHB15" s="321"/>
      <c r="CHC15" s="321"/>
      <c r="CHD15" s="321"/>
      <c r="CHE15" s="321"/>
      <c r="CHF15" s="321"/>
      <c r="CHG15" s="321"/>
      <c r="CHH15" s="321"/>
      <c r="CHI15" s="321"/>
      <c r="CHJ15" s="321"/>
      <c r="CHK15" s="321"/>
      <c r="CHL15" s="321"/>
      <c r="CHM15" s="321"/>
      <c r="CHN15" s="321"/>
      <c r="CHO15" s="321"/>
      <c r="CHP15" s="321"/>
      <c r="CHQ15" s="321"/>
      <c r="CHR15" s="321"/>
      <c r="CHS15" s="321"/>
      <c r="CHT15" s="321"/>
      <c r="CHU15" s="321"/>
      <c r="CHV15" s="321"/>
      <c r="CHW15" s="321"/>
      <c r="CHX15" s="321"/>
      <c r="CHY15" s="321"/>
      <c r="CHZ15" s="321"/>
      <c r="CIA15" s="321"/>
      <c r="CIB15" s="321"/>
      <c r="CIC15" s="321"/>
      <c r="CID15" s="321"/>
      <c r="CIE15" s="321"/>
      <c r="CIF15" s="321"/>
      <c r="CIG15" s="321"/>
      <c r="CIH15" s="321"/>
      <c r="CII15" s="321"/>
      <c r="CIJ15" s="321"/>
      <c r="CIK15" s="321"/>
      <c r="CIL15" s="321"/>
      <c r="CIM15" s="321"/>
      <c r="CIN15" s="321"/>
      <c r="CIO15" s="321"/>
      <c r="CIP15" s="321"/>
      <c r="CIQ15" s="321"/>
      <c r="CIR15" s="321"/>
      <c r="CIS15" s="321"/>
      <c r="CIT15" s="321"/>
      <c r="CIU15" s="321"/>
      <c r="CIV15" s="321"/>
      <c r="CIW15" s="321"/>
      <c r="CIX15" s="321"/>
      <c r="CIY15" s="321"/>
      <c r="CIZ15" s="321"/>
      <c r="CJA15" s="321"/>
      <c r="CJB15" s="321"/>
      <c r="CJC15" s="321"/>
      <c r="CJD15" s="321"/>
      <c r="CJE15" s="321"/>
      <c r="CJF15" s="321"/>
      <c r="CJG15" s="321"/>
      <c r="CJH15" s="321"/>
      <c r="CJI15" s="321"/>
      <c r="CJJ15" s="321"/>
      <c r="CJK15" s="321"/>
      <c r="CJL15" s="321"/>
      <c r="CJM15" s="321"/>
      <c r="CJN15" s="321"/>
      <c r="CJO15" s="321"/>
      <c r="CJP15" s="321"/>
      <c r="CJQ15" s="321"/>
      <c r="CJR15" s="321"/>
      <c r="CJS15" s="321"/>
      <c r="CJT15" s="321"/>
      <c r="CJU15" s="321"/>
      <c r="CJV15" s="321"/>
      <c r="CJW15" s="321"/>
      <c r="CJX15" s="321"/>
      <c r="CJY15" s="321"/>
      <c r="CJZ15" s="321"/>
      <c r="CKA15" s="321"/>
      <c r="CKB15" s="321"/>
      <c r="CKC15" s="321"/>
      <c r="CKD15" s="321"/>
      <c r="CKE15" s="321"/>
      <c r="CKF15" s="321"/>
      <c r="CKG15" s="321"/>
      <c r="CKH15" s="321"/>
      <c r="CKI15" s="321"/>
      <c r="CKJ15" s="321"/>
      <c r="CKK15" s="321"/>
      <c r="CKL15" s="321"/>
      <c r="CKM15" s="321"/>
      <c r="CKN15" s="321"/>
      <c r="CKO15" s="321"/>
      <c r="CKP15" s="321"/>
      <c r="CKQ15" s="321"/>
      <c r="CKR15" s="321"/>
      <c r="CKS15" s="321"/>
      <c r="CKT15" s="321"/>
      <c r="CKU15" s="321"/>
      <c r="CKV15" s="321"/>
      <c r="CKW15" s="321"/>
      <c r="CKX15" s="321"/>
      <c r="CKY15" s="321"/>
      <c r="CKZ15" s="321"/>
      <c r="CLA15" s="321"/>
      <c r="CLB15" s="321"/>
      <c r="CLC15" s="321"/>
      <c r="CLD15" s="321"/>
      <c r="CLE15" s="321"/>
      <c r="CLF15" s="321"/>
      <c r="CLG15" s="321"/>
      <c r="CLH15" s="321"/>
      <c r="CLI15" s="321"/>
      <c r="CLJ15" s="321"/>
      <c r="CLK15" s="321"/>
      <c r="CLL15" s="321"/>
      <c r="CLM15" s="321"/>
      <c r="CLN15" s="321"/>
      <c r="CLO15" s="321"/>
      <c r="CLP15" s="321"/>
      <c r="CLQ15" s="321"/>
      <c r="CLR15" s="321"/>
      <c r="CLS15" s="321"/>
      <c r="CLT15" s="321"/>
      <c r="CLU15" s="321"/>
      <c r="CLV15" s="321"/>
      <c r="CLW15" s="321"/>
      <c r="CLX15" s="321"/>
      <c r="CLY15" s="321"/>
      <c r="CLZ15" s="321"/>
      <c r="CMA15" s="321"/>
      <c r="CMB15" s="321"/>
      <c r="CMC15" s="321"/>
      <c r="CMD15" s="321"/>
      <c r="CME15" s="321"/>
      <c r="CMF15" s="321"/>
      <c r="CMG15" s="321"/>
      <c r="CMH15" s="321"/>
      <c r="CMI15" s="321"/>
      <c r="CMJ15" s="321"/>
      <c r="CMK15" s="321"/>
      <c r="CML15" s="321"/>
      <c r="CMM15" s="321"/>
      <c r="CMN15" s="321"/>
      <c r="CMO15" s="321"/>
      <c r="CMP15" s="321"/>
      <c r="CMQ15" s="321"/>
      <c r="CMR15" s="321"/>
      <c r="CMS15" s="321"/>
      <c r="CMT15" s="321"/>
      <c r="CMU15" s="321"/>
      <c r="CMV15" s="321"/>
      <c r="CMW15" s="321"/>
      <c r="CMX15" s="321"/>
      <c r="CMY15" s="321"/>
      <c r="CMZ15" s="321"/>
      <c r="CNA15" s="321"/>
      <c r="CNB15" s="321"/>
      <c r="CNC15" s="321"/>
      <c r="CND15" s="321"/>
      <c r="CNE15" s="321"/>
      <c r="CNF15" s="321"/>
      <c r="CNG15" s="321"/>
      <c r="CNH15" s="321"/>
      <c r="CNI15" s="321"/>
      <c r="CNJ15" s="321"/>
      <c r="CNK15" s="321"/>
      <c r="CNL15" s="321"/>
      <c r="CNM15" s="321"/>
      <c r="CNN15" s="321"/>
      <c r="CNO15" s="321"/>
      <c r="CNP15" s="321"/>
      <c r="CNQ15" s="321"/>
      <c r="CNR15" s="321"/>
      <c r="CNS15" s="321"/>
      <c r="CNT15" s="321"/>
      <c r="CNU15" s="321"/>
      <c r="CNV15" s="321"/>
      <c r="CNW15" s="321"/>
      <c r="CNX15" s="321"/>
      <c r="CNY15" s="321"/>
      <c r="CNZ15" s="321"/>
      <c r="COA15" s="321"/>
      <c r="COB15" s="321"/>
      <c r="COC15" s="321"/>
      <c r="COD15" s="321"/>
      <c r="COE15" s="321"/>
      <c r="COF15" s="321"/>
      <c r="COG15" s="321"/>
      <c r="COH15" s="321"/>
      <c r="COI15" s="321"/>
      <c r="COJ15" s="321"/>
      <c r="COK15" s="321"/>
      <c r="COL15" s="321"/>
      <c r="COM15" s="321"/>
      <c r="CON15" s="321"/>
      <c r="COO15" s="321"/>
      <c r="COP15" s="321"/>
      <c r="COQ15" s="321"/>
      <c r="COR15" s="321"/>
      <c r="COS15" s="321"/>
      <c r="COT15" s="321"/>
      <c r="COU15" s="321"/>
      <c r="COV15" s="321"/>
      <c r="COW15" s="321"/>
      <c r="COX15" s="321"/>
      <c r="COY15" s="321"/>
      <c r="COZ15" s="321"/>
      <c r="CPA15" s="321"/>
      <c r="CPB15" s="321"/>
      <c r="CPC15" s="321"/>
      <c r="CPD15" s="321"/>
      <c r="CPE15" s="321"/>
      <c r="CPF15" s="321"/>
      <c r="CPG15" s="321"/>
      <c r="CPH15" s="321"/>
      <c r="CPI15" s="321"/>
      <c r="CPJ15" s="321"/>
      <c r="CPK15" s="321"/>
      <c r="CPL15" s="321"/>
      <c r="CPM15" s="321"/>
      <c r="CPN15" s="321"/>
      <c r="CPO15" s="321"/>
      <c r="CPP15" s="321"/>
      <c r="CPQ15" s="321"/>
      <c r="CPR15" s="321"/>
      <c r="CPS15" s="321"/>
      <c r="CPT15" s="321"/>
      <c r="CPU15" s="321"/>
      <c r="CPV15" s="321"/>
      <c r="CPW15" s="321"/>
      <c r="CPX15" s="321"/>
      <c r="CPY15" s="321"/>
      <c r="CPZ15" s="321"/>
      <c r="CQA15" s="321"/>
      <c r="CQB15" s="321"/>
      <c r="CQC15" s="321"/>
      <c r="CQD15" s="321"/>
      <c r="CQE15" s="321"/>
      <c r="CQF15" s="321"/>
      <c r="CQG15" s="321"/>
      <c r="CQH15" s="321"/>
      <c r="CQI15" s="321"/>
      <c r="CQJ15" s="321"/>
      <c r="CQK15" s="321"/>
      <c r="CQL15" s="321"/>
      <c r="CQM15" s="321"/>
      <c r="CQN15" s="321"/>
      <c r="CQO15" s="321"/>
      <c r="CQP15" s="321"/>
      <c r="CQQ15" s="321"/>
      <c r="CQR15" s="321"/>
      <c r="CQS15" s="321"/>
      <c r="CQT15" s="321"/>
      <c r="CQU15" s="321"/>
      <c r="CQV15" s="321"/>
      <c r="CQW15" s="321"/>
      <c r="CQX15" s="321"/>
      <c r="CQY15" s="321"/>
      <c r="CQZ15" s="321"/>
      <c r="CRA15" s="321"/>
      <c r="CRB15" s="321"/>
      <c r="CRC15" s="321"/>
      <c r="CRD15" s="321"/>
      <c r="CRE15" s="321"/>
      <c r="CRF15" s="321"/>
      <c r="CRG15" s="321"/>
      <c r="CRH15" s="321"/>
      <c r="CRI15" s="321"/>
      <c r="CRJ15" s="321"/>
      <c r="CRK15" s="321"/>
      <c r="CRL15" s="321"/>
      <c r="CRM15" s="321"/>
      <c r="CRN15" s="321"/>
      <c r="CRO15" s="321"/>
      <c r="CRP15" s="321"/>
      <c r="CRQ15" s="321"/>
      <c r="CRR15" s="321"/>
      <c r="CRS15" s="321"/>
      <c r="CRT15" s="321"/>
      <c r="CRU15" s="321"/>
      <c r="CRV15" s="321"/>
      <c r="CRW15" s="321"/>
      <c r="CRX15" s="321"/>
      <c r="CRY15" s="321"/>
      <c r="CRZ15" s="321"/>
      <c r="CSA15" s="321"/>
      <c r="CSB15" s="321"/>
      <c r="CSC15" s="321"/>
      <c r="CSD15" s="321"/>
      <c r="CSE15" s="321"/>
      <c r="CSF15" s="321"/>
      <c r="CSG15" s="321"/>
      <c r="CSH15" s="321"/>
      <c r="CSI15" s="321"/>
      <c r="CSJ15" s="321"/>
      <c r="CSK15" s="321"/>
      <c r="CSL15" s="321"/>
      <c r="CSM15" s="321"/>
      <c r="CSN15" s="321"/>
      <c r="CSO15" s="321"/>
      <c r="CSP15" s="321"/>
      <c r="CSQ15" s="321"/>
      <c r="CSR15" s="321"/>
      <c r="CSS15" s="321"/>
      <c r="CST15" s="321"/>
      <c r="CSU15" s="321"/>
      <c r="CSV15" s="321"/>
      <c r="CSW15" s="321"/>
      <c r="CSX15" s="321"/>
      <c r="CSY15" s="321"/>
      <c r="CSZ15" s="321"/>
      <c r="CTA15" s="321"/>
      <c r="CTB15" s="321"/>
      <c r="CTC15" s="321"/>
      <c r="CTD15" s="321"/>
      <c r="CTE15" s="321"/>
      <c r="CTF15" s="321"/>
      <c r="CTG15" s="321"/>
      <c r="CTH15" s="321"/>
      <c r="CTI15" s="321"/>
      <c r="CTJ15" s="321"/>
      <c r="CTK15" s="321"/>
      <c r="CTL15" s="321"/>
      <c r="CTM15" s="321"/>
      <c r="CTN15" s="321"/>
      <c r="CTO15" s="321"/>
      <c r="CTP15" s="321"/>
      <c r="CTQ15" s="321"/>
      <c r="CTR15" s="321"/>
      <c r="CTS15" s="321"/>
      <c r="CTT15" s="321"/>
      <c r="CTU15" s="321"/>
      <c r="CTV15" s="321"/>
      <c r="CTW15" s="321"/>
      <c r="CTX15" s="321"/>
      <c r="CTY15" s="321"/>
      <c r="CTZ15" s="321"/>
      <c r="CUA15" s="321"/>
      <c r="CUB15" s="321"/>
      <c r="CUC15" s="321"/>
      <c r="CUD15" s="321"/>
      <c r="CUE15" s="321"/>
      <c r="CUF15" s="321"/>
      <c r="CUG15" s="321"/>
      <c r="CUH15" s="321"/>
      <c r="CUI15" s="321"/>
      <c r="CUJ15" s="321"/>
      <c r="CUK15" s="321"/>
      <c r="CUL15" s="321"/>
      <c r="CUM15" s="321"/>
      <c r="CUN15" s="321"/>
      <c r="CUO15" s="321"/>
      <c r="CUP15" s="321"/>
      <c r="CUQ15" s="321"/>
      <c r="CUR15" s="321"/>
      <c r="CUS15" s="321"/>
      <c r="CUT15" s="321"/>
      <c r="CUU15" s="321"/>
      <c r="CUV15" s="321"/>
      <c r="CUW15" s="321"/>
      <c r="CUX15" s="321"/>
      <c r="CUY15" s="321"/>
      <c r="CUZ15" s="321"/>
      <c r="CVA15" s="321"/>
      <c r="CVB15" s="321"/>
      <c r="CVC15" s="321"/>
      <c r="CVD15" s="321"/>
      <c r="CVE15" s="321"/>
      <c r="CVF15" s="321"/>
      <c r="CVG15" s="321"/>
      <c r="CVH15" s="321"/>
      <c r="CVI15" s="321"/>
      <c r="CVJ15" s="321"/>
      <c r="CVK15" s="321"/>
      <c r="CVL15" s="321"/>
      <c r="CVM15" s="321"/>
      <c r="CVN15" s="321"/>
      <c r="CVO15" s="321"/>
      <c r="CVP15" s="321"/>
      <c r="CVQ15" s="321"/>
      <c r="CVR15" s="321"/>
      <c r="CVS15" s="321"/>
      <c r="CVT15" s="321"/>
      <c r="CVU15" s="321"/>
      <c r="CVV15" s="321"/>
      <c r="CVW15" s="321"/>
      <c r="CVX15" s="321"/>
      <c r="CVY15" s="321"/>
      <c r="CVZ15" s="321"/>
      <c r="CWA15" s="321"/>
      <c r="CWB15" s="321"/>
      <c r="CWC15" s="321"/>
      <c r="CWD15" s="321"/>
      <c r="CWE15" s="321"/>
      <c r="CWF15" s="321"/>
      <c r="CWG15" s="321"/>
      <c r="CWH15" s="321"/>
      <c r="CWI15" s="321"/>
      <c r="CWJ15" s="321"/>
      <c r="CWK15" s="321"/>
      <c r="CWL15" s="321"/>
      <c r="CWM15" s="321"/>
      <c r="CWN15" s="321"/>
      <c r="CWO15" s="321"/>
      <c r="CWP15" s="321"/>
      <c r="CWQ15" s="321"/>
      <c r="CWR15" s="321"/>
      <c r="CWS15" s="321"/>
      <c r="CWT15" s="321"/>
      <c r="CWU15" s="321"/>
      <c r="CWV15" s="321"/>
      <c r="CWW15" s="321"/>
      <c r="CWX15" s="321"/>
      <c r="CWY15" s="321"/>
      <c r="CWZ15" s="321"/>
      <c r="CXA15" s="321"/>
      <c r="CXB15" s="321"/>
      <c r="CXC15" s="321"/>
      <c r="CXD15" s="321"/>
      <c r="CXE15" s="321"/>
      <c r="CXF15" s="321"/>
      <c r="CXG15" s="321"/>
      <c r="CXH15" s="321"/>
      <c r="CXI15" s="321"/>
      <c r="CXJ15" s="321"/>
      <c r="CXK15" s="321"/>
      <c r="CXL15" s="321"/>
      <c r="CXM15" s="321"/>
      <c r="CXN15" s="321"/>
      <c r="CXO15" s="321"/>
      <c r="CXP15" s="321"/>
      <c r="CXQ15" s="321"/>
      <c r="CXR15" s="321"/>
      <c r="CXS15" s="321"/>
      <c r="CXT15" s="321"/>
      <c r="CXU15" s="321"/>
      <c r="CXV15" s="321"/>
      <c r="CXW15" s="321"/>
      <c r="CXX15" s="321"/>
      <c r="CXY15" s="321"/>
      <c r="CXZ15" s="321"/>
      <c r="CYA15" s="321"/>
      <c r="CYB15" s="321"/>
      <c r="CYC15" s="321"/>
      <c r="CYD15" s="321"/>
      <c r="CYE15" s="321"/>
      <c r="CYF15" s="321"/>
      <c r="CYG15" s="321"/>
      <c r="CYH15" s="321"/>
      <c r="CYI15" s="321"/>
      <c r="CYJ15" s="321"/>
      <c r="CYK15" s="321"/>
      <c r="CYL15" s="321"/>
      <c r="CYM15" s="321"/>
      <c r="CYN15" s="321"/>
      <c r="CYO15" s="321"/>
      <c r="CYP15" s="321"/>
      <c r="CYQ15" s="321"/>
      <c r="CYR15" s="321"/>
      <c r="CYS15" s="321"/>
      <c r="CYT15" s="321"/>
      <c r="CYU15" s="321"/>
      <c r="CYV15" s="321"/>
      <c r="CYW15" s="321"/>
      <c r="CYX15" s="321"/>
      <c r="CYY15" s="321"/>
      <c r="CYZ15" s="321"/>
      <c r="CZA15" s="321"/>
      <c r="CZB15" s="321"/>
      <c r="CZC15" s="321"/>
      <c r="CZD15" s="321"/>
      <c r="CZE15" s="321"/>
      <c r="CZF15" s="321"/>
      <c r="CZG15" s="321"/>
      <c r="CZH15" s="321"/>
      <c r="CZI15" s="321"/>
      <c r="CZJ15" s="321"/>
      <c r="CZK15" s="321"/>
      <c r="CZL15" s="321"/>
      <c r="CZM15" s="321"/>
      <c r="CZN15" s="321"/>
      <c r="CZO15" s="321"/>
      <c r="CZP15" s="321"/>
      <c r="CZQ15" s="321"/>
      <c r="CZR15" s="321"/>
      <c r="CZS15" s="321"/>
      <c r="CZT15" s="321"/>
      <c r="CZU15" s="321"/>
      <c r="CZV15" s="321"/>
      <c r="CZW15" s="321"/>
      <c r="CZX15" s="321"/>
      <c r="CZY15" s="321"/>
      <c r="CZZ15" s="321"/>
      <c r="DAA15" s="321"/>
      <c r="DAB15" s="321"/>
      <c r="DAC15" s="321"/>
      <c r="DAD15" s="321"/>
      <c r="DAE15" s="321"/>
      <c r="DAF15" s="321"/>
      <c r="DAG15" s="321"/>
      <c r="DAH15" s="321"/>
      <c r="DAI15" s="321"/>
      <c r="DAJ15" s="321"/>
      <c r="DAK15" s="321"/>
      <c r="DAL15" s="321"/>
      <c r="DAM15" s="321"/>
      <c r="DAN15" s="321"/>
      <c r="DAO15" s="321"/>
      <c r="DAP15" s="321"/>
      <c r="DAQ15" s="321"/>
      <c r="DAR15" s="321"/>
      <c r="DAS15" s="321"/>
      <c r="DAT15" s="321"/>
      <c r="DAU15" s="321"/>
      <c r="DAV15" s="321"/>
      <c r="DAW15" s="321"/>
      <c r="DAX15" s="321"/>
      <c r="DAY15" s="321"/>
      <c r="DAZ15" s="321"/>
      <c r="DBA15" s="321"/>
      <c r="DBB15" s="321"/>
      <c r="DBC15" s="321"/>
      <c r="DBD15" s="321"/>
      <c r="DBE15" s="321"/>
      <c r="DBF15" s="321"/>
      <c r="DBG15" s="321"/>
      <c r="DBH15" s="321"/>
      <c r="DBI15" s="321"/>
      <c r="DBJ15" s="321"/>
      <c r="DBK15" s="321"/>
      <c r="DBL15" s="321"/>
      <c r="DBM15" s="321"/>
      <c r="DBN15" s="321"/>
      <c r="DBO15" s="321"/>
      <c r="DBP15" s="321"/>
      <c r="DBQ15" s="321"/>
      <c r="DBR15" s="321"/>
      <c r="DBS15" s="321"/>
      <c r="DBT15" s="321"/>
      <c r="DBU15" s="321"/>
      <c r="DBV15" s="321"/>
      <c r="DBW15" s="321"/>
      <c r="DBX15" s="321"/>
      <c r="DBY15" s="321"/>
      <c r="DBZ15" s="321"/>
      <c r="DCA15" s="321"/>
      <c r="DCB15" s="321"/>
      <c r="DCC15" s="321"/>
      <c r="DCD15" s="321"/>
      <c r="DCE15" s="321"/>
      <c r="DCF15" s="321"/>
      <c r="DCG15" s="321"/>
      <c r="DCH15" s="321"/>
      <c r="DCI15" s="321"/>
      <c r="DCJ15" s="321"/>
      <c r="DCK15" s="321"/>
      <c r="DCL15" s="321"/>
      <c r="DCM15" s="321"/>
      <c r="DCN15" s="321"/>
      <c r="DCO15" s="321"/>
      <c r="DCP15" s="321"/>
      <c r="DCQ15" s="321"/>
      <c r="DCR15" s="321"/>
      <c r="DCS15" s="321"/>
      <c r="DCT15" s="321"/>
      <c r="DCU15" s="321"/>
      <c r="DCV15" s="321"/>
      <c r="DCW15" s="321"/>
      <c r="DCX15" s="321"/>
      <c r="DCY15" s="321"/>
      <c r="DCZ15" s="321"/>
      <c r="DDA15" s="321"/>
      <c r="DDB15" s="321"/>
      <c r="DDC15" s="321"/>
      <c r="DDD15" s="321"/>
      <c r="DDE15" s="321"/>
      <c r="DDF15" s="321"/>
      <c r="DDG15" s="321"/>
      <c r="DDH15" s="321"/>
      <c r="DDI15" s="321"/>
      <c r="DDJ15" s="321"/>
      <c r="DDK15" s="321"/>
      <c r="DDL15" s="321"/>
      <c r="DDM15" s="321"/>
      <c r="DDN15" s="321"/>
      <c r="DDO15" s="321"/>
      <c r="DDP15" s="321"/>
      <c r="DDQ15" s="321"/>
      <c r="DDR15" s="321"/>
      <c r="DDS15" s="321"/>
      <c r="DDT15" s="321"/>
      <c r="DDU15" s="321"/>
      <c r="DDV15" s="321"/>
      <c r="DDW15" s="321"/>
      <c r="DDX15" s="321"/>
      <c r="DDY15" s="321"/>
      <c r="DDZ15" s="321"/>
      <c r="DEA15" s="321"/>
      <c r="DEB15" s="321"/>
      <c r="DEC15" s="321"/>
      <c r="DED15" s="321"/>
      <c r="DEE15" s="321"/>
      <c r="DEF15" s="321"/>
      <c r="DEG15" s="321"/>
      <c r="DEH15" s="321"/>
      <c r="DEI15" s="321"/>
      <c r="DEJ15" s="321"/>
      <c r="DEK15" s="321"/>
      <c r="DEL15" s="321"/>
      <c r="DEM15" s="321"/>
      <c r="DEN15" s="321"/>
      <c r="DEO15" s="321"/>
      <c r="DEP15" s="321"/>
      <c r="DEQ15" s="321"/>
      <c r="DER15" s="321"/>
      <c r="DES15" s="321"/>
      <c r="DET15" s="321"/>
      <c r="DEU15" s="321"/>
      <c r="DEV15" s="321"/>
      <c r="DEW15" s="321"/>
      <c r="DEX15" s="321"/>
      <c r="DEY15" s="321"/>
      <c r="DEZ15" s="321"/>
      <c r="DFA15" s="321"/>
      <c r="DFB15" s="321"/>
      <c r="DFC15" s="321"/>
      <c r="DFD15" s="321"/>
      <c r="DFE15" s="321"/>
      <c r="DFF15" s="321"/>
      <c r="DFG15" s="321"/>
      <c r="DFH15" s="321"/>
      <c r="DFI15" s="321"/>
      <c r="DFJ15" s="321"/>
      <c r="DFK15" s="321"/>
      <c r="DFL15" s="321"/>
      <c r="DFM15" s="321"/>
      <c r="DFN15" s="321"/>
      <c r="DFO15" s="321"/>
      <c r="DFP15" s="321"/>
      <c r="DFQ15" s="321"/>
      <c r="DFR15" s="321"/>
      <c r="DFS15" s="321"/>
      <c r="DFT15" s="321"/>
      <c r="DFU15" s="321"/>
      <c r="DFV15" s="321"/>
      <c r="DFW15" s="321"/>
      <c r="DFX15" s="321"/>
      <c r="DFY15" s="321"/>
      <c r="DFZ15" s="321"/>
      <c r="DGA15" s="321"/>
      <c r="DGB15" s="321"/>
      <c r="DGC15" s="321"/>
      <c r="DGD15" s="321"/>
      <c r="DGE15" s="321"/>
      <c r="DGF15" s="321"/>
      <c r="DGG15" s="321"/>
      <c r="DGH15" s="321"/>
      <c r="DGI15" s="321"/>
      <c r="DGJ15" s="321"/>
      <c r="DGK15" s="321"/>
      <c r="DGL15" s="321"/>
      <c r="DGM15" s="321"/>
      <c r="DGN15" s="321"/>
      <c r="DGO15" s="321"/>
      <c r="DGP15" s="321"/>
      <c r="DGQ15" s="321"/>
      <c r="DGR15" s="321"/>
      <c r="DGS15" s="321"/>
      <c r="DGT15" s="321"/>
      <c r="DGU15" s="321"/>
      <c r="DGV15" s="321"/>
      <c r="DGW15" s="321"/>
      <c r="DGX15" s="321"/>
      <c r="DGY15" s="321"/>
      <c r="DGZ15" s="321"/>
      <c r="DHA15" s="321"/>
      <c r="DHB15" s="321"/>
      <c r="DHC15" s="321"/>
      <c r="DHD15" s="321"/>
      <c r="DHE15" s="321"/>
      <c r="DHF15" s="321"/>
      <c r="DHG15" s="321"/>
      <c r="DHH15" s="321"/>
      <c r="DHI15" s="321"/>
      <c r="DHJ15" s="321"/>
      <c r="DHK15" s="321"/>
      <c r="DHL15" s="321"/>
      <c r="DHM15" s="321"/>
      <c r="DHN15" s="321"/>
      <c r="DHO15" s="321"/>
      <c r="DHP15" s="321"/>
      <c r="DHQ15" s="321"/>
      <c r="DHR15" s="321"/>
      <c r="DHS15" s="321"/>
      <c r="DHT15" s="321"/>
      <c r="DHU15" s="321"/>
      <c r="DHV15" s="321"/>
      <c r="DHW15" s="321"/>
      <c r="DHX15" s="321"/>
      <c r="DHY15" s="321"/>
      <c r="DHZ15" s="321"/>
      <c r="DIA15" s="321"/>
      <c r="DIB15" s="321"/>
      <c r="DIC15" s="321"/>
      <c r="DID15" s="321"/>
      <c r="DIE15" s="321"/>
      <c r="DIF15" s="321"/>
      <c r="DIG15" s="321"/>
      <c r="DIH15" s="321"/>
      <c r="DII15" s="321"/>
      <c r="DIJ15" s="321"/>
      <c r="DIK15" s="321"/>
      <c r="DIL15" s="321"/>
      <c r="DIM15" s="321"/>
      <c r="DIN15" s="321"/>
      <c r="DIO15" s="321"/>
      <c r="DIP15" s="321"/>
      <c r="DIQ15" s="321"/>
      <c r="DIR15" s="321"/>
      <c r="DIS15" s="321"/>
      <c r="DIT15" s="321"/>
      <c r="DIU15" s="321"/>
      <c r="DIV15" s="321"/>
      <c r="DIW15" s="321"/>
      <c r="DIX15" s="321"/>
      <c r="DIY15" s="321"/>
      <c r="DIZ15" s="321"/>
      <c r="DJA15" s="321"/>
      <c r="DJB15" s="321"/>
      <c r="DJC15" s="321"/>
      <c r="DJD15" s="321"/>
      <c r="DJE15" s="321"/>
      <c r="DJF15" s="321"/>
      <c r="DJG15" s="321"/>
      <c r="DJH15" s="321"/>
      <c r="DJI15" s="321"/>
      <c r="DJJ15" s="321"/>
      <c r="DJK15" s="321"/>
      <c r="DJL15" s="321"/>
      <c r="DJM15" s="321"/>
      <c r="DJN15" s="321"/>
      <c r="DJO15" s="321"/>
      <c r="DJP15" s="321"/>
      <c r="DJQ15" s="321"/>
      <c r="DJR15" s="321"/>
      <c r="DJS15" s="321"/>
      <c r="DJT15" s="321"/>
      <c r="DJU15" s="321"/>
      <c r="DJV15" s="321"/>
      <c r="DJW15" s="321"/>
      <c r="DJX15" s="321"/>
      <c r="DJY15" s="321"/>
      <c r="DJZ15" s="321"/>
      <c r="DKA15" s="321"/>
      <c r="DKB15" s="321"/>
      <c r="DKC15" s="321"/>
      <c r="DKD15" s="321"/>
      <c r="DKE15" s="321"/>
      <c r="DKF15" s="321"/>
      <c r="DKG15" s="321"/>
      <c r="DKH15" s="321"/>
      <c r="DKI15" s="321"/>
      <c r="DKJ15" s="321"/>
      <c r="DKK15" s="321"/>
      <c r="DKL15" s="321"/>
      <c r="DKM15" s="321"/>
      <c r="DKN15" s="321"/>
      <c r="DKO15" s="321"/>
      <c r="DKP15" s="321"/>
      <c r="DKQ15" s="321"/>
      <c r="DKR15" s="321"/>
      <c r="DKS15" s="321"/>
      <c r="DKT15" s="321"/>
      <c r="DKU15" s="321"/>
      <c r="DKV15" s="321"/>
      <c r="DKW15" s="321"/>
      <c r="DKX15" s="321"/>
      <c r="DKY15" s="321"/>
      <c r="DKZ15" s="321"/>
      <c r="DLA15" s="321"/>
      <c r="DLB15" s="321"/>
      <c r="DLC15" s="321"/>
      <c r="DLD15" s="321"/>
      <c r="DLE15" s="321"/>
      <c r="DLF15" s="321"/>
      <c r="DLG15" s="321"/>
      <c r="DLH15" s="321"/>
      <c r="DLI15" s="321"/>
      <c r="DLJ15" s="321"/>
      <c r="DLK15" s="321"/>
      <c r="DLL15" s="321"/>
      <c r="DLM15" s="321"/>
      <c r="DLN15" s="321"/>
      <c r="DLO15" s="321"/>
      <c r="DLP15" s="321"/>
      <c r="DLQ15" s="321"/>
      <c r="DLR15" s="321"/>
      <c r="DLS15" s="321"/>
      <c r="DLT15" s="321"/>
      <c r="DLU15" s="321"/>
      <c r="DLV15" s="321"/>
      <c r="DLW15" s="321"/>
      <c r="DLX15" s="321"/>
      <c r="DLY15" s="321"/>
      <c r="DLZ15" s="321"/>
      <c r="DMA15" s="321"/>
      <c r="DMB15" s="321"/>
      <c r="DMC15" s="321"/>
      <c r="DMD15" s="321"/>
      <c r="DME15" s="321"/>
      <c r="DMF15" s="321"/>
      <c r="DMG15" s="321"/>
      <c r="DMH15" s="321"/>
      <c r="DMI15" s="321"/>
      <c r="DMJ15" s="321"/>
      <c r="DMK15" s="321"/>
      <c r="DML15" s="321"/>
      <c r="DMM15" s="321"/>
      <c r="DMN15" s="321"/>
      <c r="DMO15" s="321"/>
      <c r="DMP15" s="321"/>
      <c r="DMQ15" s="321"/>
      <c r="DMR15" s="321"/>
      <c r="DMS15" s="321"/>
      <c r="DMT15" s="321"/>
      <c r="DMU15" s="321"/>
      <c r="DMV15" s="321"/>
      <c r="DMW15" s="321"/>
      <c r="DMX15" s="321"/>
      <c r="DMY15" s="321"/>
      <c r="DMZ15" s="321"/>
      <c r="DNA15" s="321"/>
      <c r="DNB15" s="321"/>
      <c r="DNC15" s="321"/>
      <c r="DND15" s="321"/>
      <c r="DNE15" s="321"/>
      <c r="DNF15" s="321"/>
      <c r="DNG15" s="321"/>
      <c r="DNH15" s="321"/>
      <c r="DNI15" s="321"/>
      <c r="DNJ15" s="321"/>
      <c r="DNK15" s="321"/>
      <c r="DNL15" s="321"/>
      <c r="DNM15" s="321"/>
      <c r="DNN15" s="321"/>
      <c r="DNO15" s="321"/>
      <c r="DNP15" s="321"/>
      <c r="DNQ15" s="321"/>
      <c r="DNR15" s="321"/>
      <c r="DNS15" s="321"/>
      <c r="DNT15" s="321"/>
      <c r="DNU15" s="321"/>
      <c r="DNV15" s="321"/>
      <c r="DNW15" s="321"/>
      <c r="DNX15" s="321"/>
      <c r="DNY15" s="321"/>
      <c r="DNZ15" s="321"/>
      <c r="DOA15" s="321"/>
      <c r="DOB15" s="321"/>
      <c r="DOC15" s="321"/>
      <c r="DOD15" s="321"/>
      <c r="DOE15" s="321"/>
      <c r="DOF15" s="321"/>
      <c r="DOG15" s="321"/>
      <c r="DOH15" s="321"/>
      <c r="DOI15" s="321"/>
      <c r="DOJ15" s="321"/>
      <c r="DOK15" s="321"/>
      <c r="DOL15" s="321"/>
      <c r="DOM15" s="321"/>
      <c r="DON15" s="321"/>
      <c r="DOO15" s="321"/>
      <c r="DOP15" s="321"/>
      <c r="DOQ15" s="321"/>
      <c r="DOR15" s="321"/>
      <c r="DOS15" s="321"/>
      <c r="DOT15" s="321"/>
      <c r="DOU15" s="321"/>
      <c r="DOV15" s="321"/>
      <c r="DOW15" s="321"/>
      <c r="DOX15" s="321"/>
      <c r="DOY15" s="321"/>
      <c r="DOZ15" s="321"/>
      <c r="DPA15" s="321"/>
      <c r="DPB15" s="321"/>
      <c r="DPC15" s="321"/>
      <c r="DPD15" s="321"/>
      <c r="DPE15" s="321"/>
      <c r="DPF15" s="321"/>
      <c r="DPG15" s="321"/>
      <c r="DPH15" s="321"/>
      <c r="DPI15" s="321"/>
      <c r="DPJ15" s="321"/>
      <c r="DPK15" s="321"/>
      <c r="DPL15" s="321"/>
      <c r="DPM15" s="321"/>
      <c r="DPN15" s="321"/>
      <c r="DPO15" s="321"/>
      <c r="DPP15" s="321"/>
      <c r="DPQ15" s="321"/>
      <c r="DPR15" s="321"/>
      <c r="DPS15" s="321"/>
      <c r="DPT15" s="321"/>
      <c r="DPU15" s="321"/>
      <c r="DPV15" s="321"/>
      <c r="DPW15" s="321"/>
      <c r="DPX15" s="321"/>
      <c r="DPY15" s="321"/>
      <c r="DPZ15" s="321"/>
      <c r="DQA15" s="321"/>
      <c r="DQB15" s="321"/>
      <c r="DQC15" s="321"/>
      <c r="DQD15" s="321"/>
      <c r="DQE15" s="321"/>
      <c r="DQF15" s="321"/>
      <c r="DQG15" s="321"/>
      <c r="DQH15" s="321"/>
      <c r="DQI15" s="321"/>
      <c r="DQJ15" s="321"/>
      <c r="DQK15" s="321"/>
      <c r="DQL15" s="321"/>
      <c r="DQM15" s="321"/>
      <c r="DQN15" s="321"/>
      <c r="DQO15" s="321"/>
      <c r="DQP15" s="321"/>
      <c r="DQQ15" s="321"/>
      <c r="DQR15" s="321"/>
      <c r="DQS15" s="321"/>
      <c r="DQT15" s="321"/>
      <c r="DQU15" s="321"/>
      <c r="DQV15" s="321"/>
      <c r="DQW15" s="321"/>
      <c r="DQX15" s="321"/>
      <c r="DQY15" s="321"/>
      <c r="DQZ15" s="321"/>
      <c r="DRA15" s="321"/>
      <c r="DRB15" s="321"/>
      <c r="DRC15" s="321"/>
      <c r="DRD15" s="321"/>
      <c r="DRE15" s="321"/>
      <c r="DRF15" s="321"/>
      <c r="DRG15" s="321"/>
      <c r="DRH15" s="321"/>
      <c r="DRI15" s="321"/>
      <c r="DRJ15" s="321"/>
      <c r="DRK15" s="321"/>
      <c r="DRL15" s="321"/>
      <c r="DRM15" s="321"/>
      <c r="DRN15" s="321"/>
      <c r="DRO15" s="321"/>
      <c r="DRP15" s="321"/>
      <c r="DRQ15" s="321"/>
      <c r="DRR15" s="321"/>
      <c r="DRS15" s="321"/>
      <c r="DRT15" s="321"/>
      <c r="DRU15" s="321"/>
      <c r="DRV15" s="321"/>
      <c r="DRW15" s="321"/>
      <c r="DRX15" s="321"/>
      <c r="DRY15" s="321"/>
      <c r="DRZ15" s="321"/>
      <c r="DSA15" s="321"/>
      <c r="DSB15" s="321"/>
      <c r="DSC15" s="321"/>
      <c r="DSD15" s="321"/>
      <c r="DSE15" s="321"/>
      <c r="DSF15" s="321"/>
      <c r="DSG15" s="321"/>
      <c r="DSH15" s="321"/>
      <c r="DSI15" s="321"/>
      <c r="DSJ15" s="321"/>
      <c r="DSK15" s="321"/>
      <c r="DSL15" s="321"/>
      <c r="DSM15" s="321"/>
      <c r="DSN15" s="321"/>
      <c r="DSO15" s="321"/>
      <c r="DSP15" s="321"/>
      <c r="DSQ15" s="321"/>
      <c r="DSR15" s="321"/>
      <c r="DSS15" s="321"/>
      <c r="DST15" s="321"/>
      <c r="DSU15" s="321"/>
      <c r="DSV15" s="321"/>
      <c r="DSW15" s="321"/>
      <c r="DSX15" s="321"/>
      <c r="DSY15" s="321"/>
      <c r="DSZ15" s="321"/>
      <c r="DTA15" s="321"/>
      <c r="DTB15" s="321"/>
      <c r="DTC15" s="321"/>
      <c r="DTD15" s="321"/>
      <c r="DTE15" s="321"/>
      <c r="DTF15" s="321"/>
      <c r="DTG15" s="321"/>
      <c r="DTH15" s="321"/>
      <c r="DTI15" s="321"/>
      <c r="DTJ15" s="321"/>
      <c r="DTK15" s="321"/>
      <c r="DTL15" s="321"/>
      <c r="DTM15" s="321"/>
      <c r="DTN15" s="321"/>
      <c r="DTO15" s="321"/>
      <c r="DTP15" s="321"/>
      <c r="DTQ15" s="321"/>
      <c r="DTR15" s="321"/>
      <c r="DTS15" s="321"/>
      <c r="DTT15" s="321"/>
      <c r="DTU15" s="321"/>
      <c r="DTV15" s="321"/>
      <c r="DTW15" s="321"/>
      <c r="DTX15" s="321"/>
      <c r="DTY15" s="321"/>
      <c r="DTZ15" s="321"/>
      <c r="DUA15" s="321"/>
      <c r="DUB15" s="321"/>
      <c r="DUC15" s="321"/>
      <c r="DUD15" s="321"/>
      <c r="DUE15" s="321"/>
      <c r="DUF15" s="321"/>
      <c r="DUG15" s="321"/>
      <c r="DUH15" s="321"/>
      <c r="DUI15" s="321"/>
      <c r="DUJ15" s="321"/>
      <c r="DUK15" s="321"/>
      <c r="DUL15" s="321"/>
      <c r="DUM15" s="321"/>
      <c r="DUN15" s="321"/>
      <c r="DUO15" s="321"/>
      <c r="DUP15" s="321"/>
      <c r="DUQ15" s="321"/>
      <c r="DUR15" s="321"/>
      <c r="DUS15" s="321"/>
      <c r="DUT15" s="321"/>
      <c r="DUU15" s="321"/>
      <c r="DUV15" s="321"/>
      <c r="DUW15" s="321"/>
      <c r="DUX15" s="321"/>
      <c r="DUY15" s="321"/>
      <c r="DUZ15" s="321"/>
      <c r="DVA15" s="321"/>
      <c r="DVB15" s="321"/>
      <c r="DVC15" s="321"/>
      <c r="DVD15" s="321"/>
      <c r="DVE15" s="321"/>
      <c r="DVF15" s="321"/>
      <c r="DVG15" s="321"/>
      <c r="DVH15" s="321"/>
      <c r="DVI15" s="321"/>
      <c r="DVJ15" s="321"/>
      <c r="DVK15" s="321"/>
      <c r="DVL15" s="321"/>
      <c r="DVM15" s="321"/>
      <c r="DVN15" s="321"/>
      <c r="DVO15" s="321"/>
      <c r="DVP15" s="321"/>
      <c r="DVQ15" s="321"/>
      <c r="DVR15" s="321"/>
      <c r="DVS15" s="321"/>
      <c r="DVT15" s="321"/>
      <c r="DVU15" s="321"/>
      <c r="DVV15" s="321"/>
      <c r="DVW15" s="321"/>
      <c r="DVX15" s="321"/>
      <c r="DVY15" s="321"/>
      <c r="DVZ15" s="321"/>
      <c r="DWA15" s="321"/>
      <c r="DWB15" s="321"/>
      <c r="DWC15" s="321"/>
      <c r="DWD15" s="321"/>
      <c r="DWE15" s="321"/>
      <c r="DWF15" s="321"/>
      <c r="DWG15" s="321"/>
      <c r="DWH15" s="321"/>
      <c r="DWI15" s="321"/>
      <c r="DWJ15" s="321"/>
      <c r="DWK15" s="321"/>
      <c r="DWL15" s="321"/>
      <c r="DWM15" s="321"/>
      <c r="DWN15" s="321"/>
      <c r="DWO15" s="321"/>
      <c r="DWP15" s="321"/>
      <c r="DWQ15" s="321"/>
      <c r="DWR15" s="321"/>
      <c r="DWS15" s="321"/>
      <c r="DWT15" s="321"/>
      <c r="DWU15" s="321"/>
      <c r="DWV15" s="321"/>
      <c r="DWW15" s="321"/>
      <c r="DWX15" s="321"/>
      <c r="DWY15" s="321"/>
      <c r="DWZ15" s="321"/>
      <c r="DXA15" s="321"/>
      <c r="DXB15" s="321"/>
      <c r="DXC15" s="321"/>
      <c r="DXD15" s="321"/>
      <c r="DXE15" s="321"/>
      <c r="DXF15" s="321"/>
      <c r="DXG15" s="321"/>
      <c r="DXH15" s="321"/>
      <c r="DXI15" s="321"/>
      <c r="DXJ15" s="321"/>
      <c r="DXK15" s="321"/>
      <c r="DXL15" s="321"/>
      <c r="DXM15" s="321"/>
      <c r="DXN15" s="321"/>
      <c r="DXO15" s="321"/>
      <c r="DXP15" s="321"/>
      <c r="DXQ15" s="321"/>
      <c r="DXR15" s="321"/>
      <c r="DXS15" s="321"/>
      <c r="DXT15" s="321"/>
      <c r="DXU15" s="321"/>
      <c r="DXV15" s="321"/>
      <c r="DXW15" s="321"/>
      <c r="DXX15" s="321"/>
      <c r="DXY15" s="321"/>
      <c r="DXZ15" s="321"/>
      <c r="DYA15" s="321"/>
      <c r="DYB15" s="321"/>
      <c r="DYC15" s="321"/>
      <c r="DYD15" s="321"/>
      <c r="DYE15" s="321"/>
      <c r="DYF15" s="321"/>
      <c r="DYG15" s="321"/>
      <c r="DYH15" s="321"/>
      <c r="DYI15" s="321"/>
      <c r="DYJ15" s="321"/>
      <c r="DYK15" s="321"/>
      <c r="DYL15" s="321"/>
      <c r="DYM15" s="321"/>
      <c r="DYN15" s="321"/>
      <c r="DYO15" s="321"/>
      <c r="DYP15" s="321"/>
      <c r="DYQ15" s="321"/>
      <c r="DYR15" s="321"/>
      <c r="DYS15" s="321"/>
      <c r="DYT15" s="321"/>
      <c r="DYU15" s="321"/>
      <c r="DYV15" s="321"/>
      <c r="DYW15" s="321"/>
      <c r="DYX15" s="321"/>
      <c r="DYY15" s="321"/>
      <c r="DYZ15" s="321"/>
      <c r="DZA15" s="321"/>
      <c r="DZB15" s="321"/>
      <c r="DZC15" s="321"/>
      <c r="DZD15" s="321"/>
      <c r="DZE15" s="321"/>
      <c r="DZF15" s="321"/>
      <c r="DZG15" s="321"/>
      <c r="DZH15" s="321"/>
      <c r="DZI15" s="321"/>
      <c r="DZJ15" s="321"/>
      <c r="DZK15" s="321"/>
      <c r="DZL15" s="321"/>
      <c r="DZM15" s="321"/>
      <c r="DZN15" s="321"/>
      <c r="DZO15" s="321"/>
      <c r="DZP15" s="321"/>
      <c r="DZQ15" s="321"/>
      <c r="DZR15" s="321"/>
      <c r="DZS15" s="321"/>
      <c r="DZT15" s="321"/>
      <c r="DZU15" s="321"/>
      <c r="DZV15" s="321"/>
      <c r="DZW15" s="321"/>
      <c r="DZX15" s="321"/>
      <c r="DZY15" s="321"/>
      <c r="DZZ15" s="321"/>
      <c r="EAA15" s="321"/>
      <c r="EAB15" s="321"/>
      <c r="EAC15" s="321"/>
      <c r="EAD15" s="321"/>
      <c r="EAE15" s="321"/>
      <c r="EAF15" s="321"/>
      <c r="EAG15" s="321"/>
      <c r="EAH15" s="321"/>
      <c r="EAI15" s="321"/>
      <c r="EAJ15" s="321"/>
      <c r="EAK15" s="321"/>
      <c r="EAL15" s="321"/>
      <c r="EAM15" s="321"/>
      <c r="EAN15" s="321"/>
      <c r="EAO15" s="321"/>
      <c r="EAP15" s="321"/>
      <c r="EAQ15" s="321"/>
      <c r="EAR15" s="321"/>
      <c r="EAS15" s="321"/>
      <c r="EAT15" s="321"/>
      <c r="EAU15" s="321"/>
      <c r="EAV15" s="321"/>
      <c r="EAW15" s="321"/>
      <c r="EAX15" s="321"/>
      <c r="EAY15" s="321"/>
      <c r="EAZ15" s="321"/>
      <c r="EBA15" s="321"/>
      <c r="EBB15" s="321"/>
      <c r="EBC15" s="321"/>
      <c r="EBD15" s="321"/>
      <c r="EBE15" s="321"/>
      <c r="EBF15" s="321"/>
      <c r="EBG15" s="321"/>
      <c r="EBH15" s="321"/>
      <c r="EBI15" s="321"/>
      <c r="EBJ15" s="321"/>
      <c r="EBK15" s="321"/>
      <c r="EBL15" s="321"/>
      <c r="EBM15" s="321"/>
      <c r="EBN15" s="321"/>
      <c r="EBO15" s="321"/>
      <c r="EBP15" s="321"/>
      <c r="EBQ15" s="321"/>
      <c r="EBR15" s="321"/>
      <c r="EBS15" s="321"/>
      <c r="EBT15" s="321"/>
      <c r="EBU15" s="321"/>
      <c r="EBV15" s="321"/>
      <c r="EBW15" s="321"/>
      <c r="EBX15" s="321"/>
      <c r="EBY15" s="321"/>
      <c r="EBZ15" s="321"/>
      <c r="ECA15" s="321"/>
      <c r="ECB15" s="321"/>
      <c r="ECC15" s="321"/>
      <c r="ECD15" s="321"/>
      <c r="ECE15" s="321"/>
      <c r="ECF15" s="321"/>
      <c r="ECG15" s="321"/>
      <c r="ECH15" s="321"/>
      <c r="ECI15" s="321"/>
      <c r="ECJ15" s="321"/>
      <c r="ECK15" s="321"/>
      <c r="ECL15" s="321"/>
      <c r="ECM15" s="321"/>
      <c r="ECN15" s="321"/>
      <c r="ECO15" s="321"/>
      <c r="ECP15" s="321"/>
      <c r="ECQ15" s="321"/>
      <c r="ECR15" s="321"/>
      <c r="ECS15" s="321"/>
      <c r="ECT15" s="321"/>
      <c r="ECU15" s="321"/>
      <c r="ECV15" s="321"/>
      <c r="ECW15" s="321"/>
      <c r="ECX15" s="321"/>
      <c r="ECY15" s="321"/>
      <c r="ECZ15" s="321"/>
      <c r="EDA15" s="321"/>
      <c r="EDB15" s="321"/>
      <c r="EDC15" s="321"/>
      <c r="EDD15" s="321"/>
      <c r="EDE15" s="321"/>
      <c r="EDF15" s="321"/>
      <c r="EDG15" s="321"/>
      <c r="EDH15" s="321"/>
      <c r="EDI15" s="321"/>
      <c r="EDJ15" s="321"/>
      <c r="EDK15" s="321"/>
      <c r="EDL15" s="321"/>
      <c r="EDM15" s="321"/>
      <c r="EDN15" s="321"/>
      <c r="EDO15" s="321"/>
      <c r="EDP15" s="321"/>
      <c r="EDQ15" s="321"/>
      <c r="EDR15" s="321"/>
      <c r="EDS15" s="321"/>
      <c r="EDT15" s="321"/>
      <c r="EDU15" s="321"/>
      <c r="EDV15" s="321"/>
      <c r="EDW15" s="321"/>
      <c r="EDX15" s="321"/>
      <c r="EDY15" s="321"/>
      <c r="EDZ15" s="321"/>
      <c r="EEA15" s="321"/>
      <c r="EEB15" s="321"/>
      <c r="EEC15" s="321"/>
      <c r="EED15" s="321"/>
      <c r="EEE15" s="321"/>
      <c r="EEF15" s="321"/>
      <c r="EEG15" s="321"/>
      <c r="EEH15" s="321"/>
      <c r="EEI15" s="321"/>
      <c r="EEJ15" s="321"/>
      <c r="EEK15" s="321"/>
      <c r="EEL15" s="321"/>
      <c r="EEM15" s="321"/>
      <c r="EEN15" s="321"/>
      <c r="EEO15" s="321"/>
      <c r="EEP15" s="321"/>
      <c r="EEQ15" s="321"/>
      <c r="EER15" s="321"/>
      <c r="EES15" s="321"/>
      <c r="EET15" s="321"/>
      <c r="EEU15" s="321"/>
      <c r="EEV15" s="321"/>
      <c r="EEW15" s="321"/>
      <c r="EEX15" s="321"/>
      <c r="EEY15" s="321"/>
      <c r="EEZ15" s="321"/>
      <c r="EFA15" s="321"/>
      <c r="EFB15" s="321"/>
      <c r="EFC15" s="321"/>
      <c r="EFD15" s="321"/>
      <c r="EFE15" s="321"/>
      <c r="EFF15" s="321"/>
      <c r="EFG15" s="321"/>
      <c r="EFH15" s="321"/>
      <c r="EFI15" s="321"/>
      <c r="EFJ15" s="321"/>
      <c r="EFK15" s="321"/>
      <c r="EFL15" s="321"/>
      <c r="EFM15" s="321"/>
      <c r="EFN15" s="321"/>
      <c r="EFO15" s="321"/>
      <c r="EFP15" s="321"/>
      <c r="EFQ15" s="321"/>
      <c r="EFR15" s="321"/>
      <c r="EFS15" s="321"/>
      <c r="EFT15" s="321"/>
      <c r="EFU15" s="321"/>
      <c r="EFV15" s="321"/>
      <c r="EFW15" s="321"/>
      <c r="EFX15" s="321"/>
      <c r="EFY15" s="321"/>
      <c r="EFZ15" s="321"/>
      <c r="EGA15" s="321"/>
      <c r="EGB15" s="321"/>
      <c r="EGC15" s="321"/>
      <c r="EGD15" s="321"/>
      <c r="EGE15" s="321"/>
      <c r="EGF15" s="321"/>
      <c r="EGG15" s="321"/>
      <c r="EGH15" s="321"/>
      <c r="EGI15" s="321"/>
      <c r="EGJ15" s="321"/>
      <c r="EGK15" s="321"/>
      <c r="EGL15" s="321"/>
      <c r="EGM15" s="321"/>
      <c r="EGN15" s="321"/>
      <c r="EGO15" s="321"/>
      <c r="EGP15" s="321"/>
      <c r="EGQ15" s="321"/>
      <c r="EGR15" s="321"/>
      <c r="EGS15" s="321"/>
      <c r="EGT15" s="321"/>
      <c r="EGU15" s="321"/>
      <c r="EGV15" s="321"/>
      <c r="EGW15" s="321"/>
      <c r="EGX15" s="321"/>
      <c r="EGY15" s="321"/>
      <c r="EGZ15" s="321"/>
      <c r="EHA15" s="321"/>
      <c r="EHB15" s="321"/>
      <c r="EHC15" s="321"/>
      <c r="EHD15" s="321"/>
      <c r="EHE15" s="321"/>
      <c r="EHF15" s="321"/>
      <c r="EHG15" s="321"/>
      <c r="EHH15" s="321"/>
      <c r="EHI15" s="321"/>
      <c r="EHJ15" s="321"/>
      <c r="EHK15" s="321"/>
      <c r="EHL15" s="321"/>
      <c r="EHM15" s="321"/>
      <c r="EHN15" s="321"/>
      <c r="EHO15" s="321"/>
      <c r="EHP15" s="321"/>
      <c r="EHQ15" s="321"/>
      <c r="EHR15" s="321"/>
      <c r="EHS15" s="321"/>
      <c r="EHT15" s="321"/>
      <c r="EHU15" s="321"/>
      <c r="EHV15" s="321"/>
      <c r="EHW15" s="321"/>
      <c r="EHX15" s="321"/>
      <c r="EHY15" s="321"/>
      <c r="EHZ15" s="321"/>
      <c r="EIA15" s="321"/>
      <c r="EIB15" s="321"/>
      <c r="EIC15" s="321"/>
      <c r="EID15" s="321"/>
      <c r="EIE15" s="321"/>
      <c r="EIF15" s="321"/>
      <c r="EIG15" s="321"/>
      <c r="EIH15" s="321"/>
      <c r="EII15" s="321"/>
      <c r="EIJ15" s="321"/>
      <c r="EIK15" s="321"/>
      <c r="EIL15" s="321"/>
      <c r="EIM15" s="321"/>
      <c r="EIN15" s="321"/>
      <c r="EIO15" s="321"/>
      <c r="EIP15" s="321"/>
      <c r="EIQ15" s="321"/>
      <c r="EIR15" s="321"/>
      <c r="EIS15" s="321"/>
      <c r="EIT15" s="321"/>
      <c r="EIU15" s="321"/>
      <c r="EIV15" s="321"/>
      <c r="EIW15" s="321"/>
      <c r="EIX15" s="321"/>
      <c r="EIY15" s="321"/>
      <c r="EIZ15" s="321"/>
      <c r="EJA15" s="321"/>
      <c r="EJB15" s="321"/>
      <c r="EJC15" s="321"/>
      <c r="EJD15" s="321"/>
      <c r="EJE15" s="321"/>
      <c r="EJF15" s="321"/>
      <c r="EJG15" s="321"/>
      <c r="EJH15" s="321"/>
      <c r="EJI15" s="321"/>
      <c r="EJJ15" s="321"/>
      <c r="EJK15" s="321"/>
      <c r="EJL15" s="321"/>
      <c r="EJM15" s="321"/>
      <c r="EJN15" s="321"/>
      <c r="EJO15" s="321"/>
      <c r="EJP15" s="321"/>
      <c r="EJQ15" s="321"/>
      <c r="EJR15" s="321"/>
      <c r="EJS15" s="321"/>
      <c r="EJT15" s="321"/>
      <c r="EJU15" s="321"/>
      <c r="EJV15" s="321"/>
      <c r="EJW15" s="321"/>
      <c r="EJX15" s="321"/>
      <c r="EJY15" s="321"/>
      <c r="EJZ15" s="321"/>
      <c r="EKA15" s="321"/>
      <c r="EKB15" s="321"/>
      <c r="EKC15" s="321"/>
      <c r="EKD15" s="321"/>
      <c r="EKE15" s="321"/>
      <c r="EKF15" s="321"/>
      <c r="EKG15" s="321"/>
      <c r="EKH15" s="321"/>
      <c r="EKI15" s="321"/>
      <c r="EKJ15" s="321"/>
      <c r="EKK15" s="321"/>
      <c r="EKL15" s="321"/>
      <c r="EKM15" s="321"/>
      <c r="EKN15" s="321"/>
      <c r="EKO15" s="321"/>
      <c r="EKP15" s="321"/>
      <c r="EKQ15" s="321"/>
      <c r="EKR15" s="321"/>
      <c r="EKS15" s="321"/>
      <c r="EKT15" s="321"/>
      <c r="EKU15" s="321"/>
      <c r="EKV15" s="321"/>
      <c r="EKW15" s="321"/>
      <c r="EKX15" s="321"/>
      <c r="EKY15" s="321"/>
      <c r="EKZ15" s="321"/>
      <c r="ELA15" s="321"/>
      <c r="ELB15" s="321"/>
      <c r="ELC15" s="321"/>
      <c r="ELD15" s="321"/>
      <c r="ELE15" s="321"/>
      <c r="ELF15" s="321"/>
      <c r="ELG15" s="321"/>
      <c r="ELH15" s="321"/>
      <c r="ELI15" s="321"/>
      <c r="ELJ15" s="321"/>
      <c r="ELK15" s="321"/>
      <c r="ELL15" s="321"/>
      <c r="ELM15" s="321"/>
      <c r="ELN15" s="321"/>
      <c r="ELO15" s="321"/>
      <c r="ELP15" s="321"/>
      <c r="ELQ15" s="321"/>
      <c r="ELR15" s="321"/>
      <c r="ELS15" s="321"/>
      <c r="ELT15" s="321"/>
      <c r="ELU15" s="321"/>
      <c r="ELV15" s="321"/>
      <c r="ELW15" s="321"/>
      <c r="ELX15" s="321"/>
      <c r="ELY15" s="321"/>
      <c r="ELZ15" s="321"/>
      <c r="EMA15" s="321"/>
      <c r="EMB15" s="321"/>
      <c r="EMC15" s="321"/>
      <c r="EMD15" s="321"/>
      <c r="EME15" s="321"/>
      <c r="EMF15" s="321"/>
      <c r="EMG15" s="321"/>
      <c r="EMH15" s="321"/>
      <c r="EMI15" s="321"/>
      <c r="EMJ15" s="321"/>
      <c r="EMK15" s="321"/>
      <c r="EML15" s="321"/>
      <c r="EMM15" s="321"/>
      <c r="EMN15" s="321"/>
      <c r="EMO15" s="321"/>
      <c r="EMP15" s="321"/>
      <c r="EMQ15" s="321"/>
      <c r="EMR15" s="321"/>
      <c r="EMS15" s="321"/>
      <c r="EMT15" s="321"/>
      <c r="EMU15" s="321"/>
      <c r="EMV15" s="321"/>
      <c r="EMW15" s="321"/>
      <c r="EMX15" s="321"/>
      <c r="EMY15" s="321"/>
      <c r="EMZ15" s="321"/>
      <c r="ENA15" s="321"/>
      <c r="ENB15" s="321"/>
      <c r="ENC15" s="321"/>
      <c r="END15" s="321"/>
      <c r="ENE15" s="321"/>
      <c r="ENF15" s="321"/>
      <c r="ENG15" s="321"/>
      <c r="ENH15" s="321"/>
      <c r="ENI15" s="321"/>
      <c r="ENJ15" s="321"/>
      <c r="ENK15" s="321"/>
      <c r="ENL15" s="321"/>
      <c r="ENM15" s="321"/>
      <c r="ENN15" s="321"/>
      <c r="ENO15" s="321"/>
      <c r="ENP15" s="321"/>
      <c r="ENQ15" s="321"/>
      <c r="ENR15" s="321"/>
      <c r="ENS15" s="321"/>
      <c r="ENT15" s="321"/>
      <c r="ENU15" s="321"/>
      <c r="ENV15" s="321"/>
      <c r="ENW15" s="321"/>
      <c r="ENX15" s="321"/>
      <c r="ENY15" s="321"/>
      <c r="ENZ15" s="321"/>
      <c r="EOA15" s="321"/>
      <c r="EOB15" s="321"/>
      <c r="EOC15" s="321"/>
      <c r="EOD15" s="321"/>
      <c r="EOE15" s="321"/>
      <c r="EOF15" s="321"/>
      <c r="EOG15" s="321"/>
      <c r="EOH15" s="321"/>
      <c r="EOI15" s="321"/>
      <c r="EOJ15" s="321"/>
      <c r="EOK15" s="321"/>
      <c r="EOL15" s="321"/>
      <c r="EOM15" s="321"/>
      <c r="EON15" s="321"/>
      <c r="EOO15" s="321"/>
      <c r="EOP15" s="321"/>
      <c r="EOQ15" s="321"/>
      <c r="EOR15" s="321"/>
      <c r="EOS15" s="321"/>
      <c r="EOT15" s="321"/>
      <c r="EOU15" s="321"/>
      <c r="EOV15" s="321"/>
      <c r="EOW15" s="321"/>
      <c r="EOX15" s="321"/>
      <c r="EOY15" s="321"/>
      <c r="EOZ15" s="321"/>
      <c r="EPA15" s="321"/>
      <c r="EPB15" s="321"/>
      <c r="EPC15" s="321"/>
      <c r="EPD15" s="321"/>
      <c r="EPE15" s="321"/>
      <c r="EPF15" s="321"/>
      <c r="EPG15" s="321"/>
      <c r="EPH15" s="321"/>
      <c r="EPI15" s="321"/>
      <c r="EPJ15" s="321"/>
      <c r="EPK15" s="321"/>
      <c r="EPL15" s="321"/>
      <c r="EPM15" s="321"/>
      <c r="EPN15" s="321"/>
      <c r="EPO15" s="321"/>
      <c r="EPP15" s="321"/>
      <c r="EPQ15" s="321"/>
      <c r="EPR15" s="321"/>
      <c r="EPS15" s="321"/>
      <c r="EPT15" s="321"/>
      <c r="EPU15" s="321"/>
      <c r="EPV15" s="321"/>
      <c r="EPW15" s="321"/>
      <c r="EPX15" s="321"/>
      <c r="EPY15" s="321"/>
      <c r="EPZ15" s="321"/>
      <c r="EQA15" s="321"/>
      <c r="EQB15" s="321"/>
      <c r="EQC15" s="321"/>
      <c r="EQD15" s="321"/>
      <c r="EQE15" s="321"/>
      <c r="EQF15" s="321"/>
      <c r="EQG15" s="321"/>
      <c r="EQH15" s="321"/>
      <c r="EQI15" s="321"/>
      <c r="EQJ15" s="321"/>
      <c r="EQK15" s="321"/>
      <c r="EQL15" s="321"/>
      <c r="EQM15" s="321"/>
      <c r="EQN15" s="321"/>
      <c r="EQO15" s="321"/>
      <c r="EQP15" s="321"/>
      <c r="EQQ15" s="321"/>
      <c r="EQR15" s="321"/>
      <c r="EQS15" s="321"/>
      <c r="EQT15" s="321"/>
      <c r="EQU15" s="321"/>
      <c r="EQV15" s="321"/>
      <c r="EQW15" s="321"/>
      <c r="EQX15" s="321"/>
      <c r="EQY15" s="321"/>
      <c r="EQZ15" s="321"/>
      <c r="ERA15" s="321"/>
      <c r="ERB15" s="321"/>
      <c r="ERC15" s="321"/>
      <c r="ERD15" s="321"/>
      <c r="ERE15" s="321"/>
      <c r="ERF15" s="321"/>
      <c r="ERG15" s="321"/>
      <c r="ERH15" s="321"/>
      <c r="ERI15" s="321"/>
      <c r="ERJ15" s="321"/>
      <c r="ERK15" s="321"/>
      <c r="ERL15" s="321"/>
      <c r="ERM15" s="321"/>
      <c r="ERN15" s="321"/>
      <c r="ERO15" s="321"/>
      <c r="ERP15" s="321"/>
      <c r="ERQ15" s="321"/>
      <c r="ERR15" s="321"/>
      <c r="ERS15" s="321"/>
      <c r="ERT15" s="321"/>
      <c r="ERU15" s="321"/>
      <c r="ERV15" s="321"/>
      <c r="ERW15" s="321"/>
      <c r="ERX15" s="321"/>
      <c r="ERY15" s="321"/>
      <c r="ERZ15" s="321"/>
      <c r="ESA15" s="321"/>
      <c r="ESB15" s="321"/>
      <c r="ESC15" s="321"/>
      <c r="ESD15" s="321"/>
      <c r="ESE15" s="321"/>
      <c r="ESF15" s="321"/>
      <c r="ESG15" s="321"/>
      <c r="ESH15" s="321"/>
      <c r="ESI15" s="321"/>
      <c r="ESJ15" s="321"/>
      <c r="ESK15" s="321"/>
      <c r="ESL15" s="321"/>
      <c r="ESM15" s="321"/>
      <c r="ESN15" s="321"/>
      <c r="ESO15" s="321"/>
      <c r="ESP15" s="321"/>
      <c r="ESQ15" s="321"/>
      <c r="ESR15" s="321"/>
      <c r="ESS15" s="321"/>
      <c r="EST15" s="321"/>
      <c r="ESU15" s="321"/>
      <c r="ESV15" s="321"/>
      <c r="ESW15" s="321"/>
      <c r="ESX15" s="321"/>
      <c r="ESY15" s="321"/>
      <c r="ESZ15" s="321"/>
      <c r="ETA15" s="321"/>
      <c r="ETB15" s="321"/>
      <c r="ETC15" s="321"/>
      <c r="ETD15" s="321"/>
      <c r="ETE15" s="321"/>
      <c r="ETF15" s="321"/>
      <c r="ETG15" s="321"/>
      <c r="ETH15" s="321"/>
      <c r="ETI15" s="321"/>
      <c r="ETJ15" s="321"/>
      <c r="ETK15" s="321"/>
      <c r="ETL15" s="321"/>
      <c r="ETM15" s="321"/>
      <c r="ETN15" s="321"/>
      <c r="ETO15" s="321"/>
      <c r="ETP15" s="321"/>
      <c r="ETQ15" s="321"/>
      <c r="ETR15" s="321"/>
      <c r="ETS15" s="321"/>
      <c r="ETT15" s="321"/>
      <c r="ETU15" s="321"/>
      <c r="ETV15" s="321"/>
      <c r="ETW15" s="321"/>
      <c r="ETX15" s="321"/>
      <c r="ETY15" s="321"/>
      <c r="ETZ15" s="321"/>
      <c r="EUA15" s="321"/>
      <c r="EUB15" s="321"/>
      <c r="EUC15" s="321"/>
      <c r="EUD15" s="321"/>
      <c r="EUE15" s="321"/>
      <c r="EUF15" s="321"/>
      <c r="EUG15" s="321"/>
      <c r="EUH15" s="321"/>
      <c r="EUI15" s="321"/>
      <c r="EUJ15" s="321"/>
      <c r="EUK15" s="321"/>
      <c r="EUL15" s="321"/>
      <c r="EUM15" s="321"/>
      <c r="EUN15" s="321"/>
      <c r="EUO15" s="321"/>
      <c r="EUP15" s="321"/>
      <c r="EUQ15" s="321"/>
      <c r="EUR15" s="321"/>
      <c r="EUS15" s="321"/>
      <c r="EUT15" s="321"/>
      <c r="EUU15" s="321"/>
      <c r="EUV15" s="321"/>
      <c r="EUW15" s="321"/>
      <c r="EUX15" s="321"/>
      <c r="EUY15" s="321"/>
      <c r="EUZ15" s="321"/>
      <c r="EVA15" s="321"/>
      <c r="EVB15" s="321"/>
      <c r="EVC15" s="321"/>
      <c r="EVD15" s="321"/>
      <c r="EVE15" s="321"/>
      <c r="EVF15" s="321"/>
      <c r="EVG15" s="321"/>
      <c r="EVH15" s="321"/>
      <c r="EVI15" s="321"/>
      <c r="EVJ15" s="321"/>
      <c r="EVK15" s="321"/>
      <c r="EVL15" s="321"/>
      <c r="EVM15" s="321"/>
      <c r="EVN15" s="321"/>
      <c r="EVO15" s="321"/>
      <c r="EVP15" s="321"/>
      <c r="EVQ15" s="321"/>
      <c r="EVR15" s="321"/>
      <c r="EVS15" s="321"/>
      <c r="EVT15" s="321"/>
      <c r="EVU15" s="321"/>
      <c r="EVV15" s="321"/>
      <c r="EVW15" s="321"/>
      <c r="EVX15" s="321"/>
      <c r="EVY15" s="321"/>
      <c r="EVZ15" s="321"/>
      <c r="EWA15" s="321"/>
      <c r="EWB15" s="321"/>
      <c r="EWC15" s="321"/>
      <c r="EWD15" s="321"/>
      <c r="EWE15" s="321"/>
      <c r="EWF15" s="321"/>
      <c r="EWG15" s="321"/>
      <c r="EWH15" s="321"/>
      <c r="EWI15" s="321"/>
      <c r="EWJ15" s="321"/>
      <c r="EWK15" s="321"/>
      <c r="EWL15" s="321"/>
      <c r="EWM15" s="321"/>
      <c r="EWN15" s="321"/>
      <c r="EWO15" s="321"/>
      <c r="EWP15" s="321"/>
      <c r="EWQ15" s="321"/>
      <c r="EWR15" s="321"/>
      <c r="EWS15" s="321"/>
      <c r="EWT15" s="321"/>
      <c r="EWU15" s="321"/>
      <c r="EWV15" s="321"/>
      <c r="EWW15" s="321"/>
      <c r="EWX15" s="321"/>
      <c r="EWY15" s="321"/>
      <c r="EWZ15" s="321"/>
      <c r="EXA15" s="321"/>
      <c r="EXB15" s="321"/>
      <c r="EXC15" s="321"/>
      <c r="EXD15" s="321"/>
      <c r="EXE15" s="321"/>
      <c r="EXF15" s="321"/>
      <c r="EXG15" s="321"/>
      <c r="EXH15" s="321"/>
      <c r="EXI15" s="321"/>
      <c r="EXJ15" s="321"/>
      <c r="EXK15" s="321"/>
      <c r="EXL15" s="321"/>
      <c r="EXM15" s="321"/>
      <c r="EXN15" s="321"/>
      <c r="EXO15" s="321"/>
      <c r="EXP15" s="321"/>
      <c r="EXQ15" s="321"/>
      <c r="EXR15" s="321"/>
      <c r="EXS15" s="321"/>
      <c r="EXT15" s="321"/>
      <c r="EXU15" s="321"/>
      <c r="EXV15" s="321"/>
      <c r="EXW15" s="321"/>
      <c r="EXX15" s="321"/>
      <c r="EXY15" s="321"/>
      <c r="EXZ15" s="321"/>
      <c r="EYA15" s="321"/>
      <c r="EYB15" s="321"/>
      <c r="EYC15" s="321"/>
      <c r="EYD15" s="321"/>
      <c r="EYE15" s="321"/>
      <c r="EYF15" s="321"/>
      <c r="EYG15" s="321"/>
      <c r="EYH15" s="321"/>
      <c r="EYI15" s="321"/>
      <c r="EYJ15" s="321"/>
      <c r="EYK15" s="321"/>
      <c r="EYL15" s="321"/>
      <c r="EYM15" s="321"/>
      <c r="EYN15" s="321"/>
      <c r="EYO15" s="321"/>
      <c r="EYP15" s="321"/>
      <c r="EYQ15" s="321"/>
      <c r="EYR15" s="321"/>
      <c r="EYS15" s="321"/>
      <c r="EYT15" s="321"/>
      <c r="EYU15" s="321"/>
      <c r="EYV15" s="321"/>
      <c r="EYW15" s="321"/>
      <c r="EYX15" s="321"/>
      <c r="EYY15" s="321"/>
      <c r="EYZ15" s="321"/>
      <c r="EZA15" s="321"/>
      <c r="EZB15" s="321"/>
      <c r="EZC15" s="321"/>
      <c r="EZD15" s="321"/>
      <c r="EZE15" s="321"/>
      <c r="EZF15" s="321"/>
      <c r="EZG15" s="321"/>
      <c r="EZH15" s="321"/>
      <c r="EZI15" s="321"/>
      <c r="EZJ15" s="321"/>
      <c r="EZK15" s="321"/>
      <c r="EZL15" s="321"/>
      <c r="EZM15" s="321"/>
      <c r="EZN15" s="321"/>
      <c r="EZO15" s="321"/>
      <c r="EZP15" s="321"/>
      <c r="EZQ15" s="321"/>
      <c r="EZR15" s="321"/>
      <c r="EZS15" s="321"/>
      <c r="EZT15" s="321"/>
      <c r="EZU15" s="321"/>
      <c r="EZV15" s="321"/>
      <c r="EZW15" s="321"/>
      <c r="EZX15" s="321"/>
      <c r="EZY15" s="321"/>
      <c r="EZZ15" s="321"/>
      <c r="FAA15" s="321"/>
      <c r="FAB15" s="321"/>
      <c r="FAC15" s="321"/>
      <c r="FAD15" s="321"/>
      <c r="FAE15" s="321"/>
      <c r="FAF15" s="321"/>
      <c r="FAG15" s="321"/>
      <c r="FAH15" s="321"/>
      <c r="FAI15" s="321"/>
      <c r="FAJ15" s="321"/>
      <c r="FAK15" s="321"/>
      <c r="FAL15" s="321"/>
      <c r="FAM15" s="321"/>
      <c r="FAN15" s="321"/>
      <c r="FAO15" s="321"/>
      <c r="FAP15" s="321"/>
      <c r="FAQ15" s="321"/>
      <c r="FAR15" s="321"/>
      <c r="FAS15" s="321"/>
      <c r="FAT15" s="321"/>
      <c r="FAU15" s="321"/>
      <c r="FAV15" s="321"/>
      <c r="FAW15" s="321"/>
      <c r="FAX15" s="321"/>
      <c r="FAY15" s="321"/>
      <c r="FAZ15" s="321"/>
      <c r="FBA15" s="321"/>
      <c r="FBB15" s="321"/>
      <c r="FBC15" s="321"/>
      <c r="FBD15" s="321"/>
      <c r="FBE15" s="321"/>
      <c r="FBF15" s="321"/>
      <c r="FBG15" s="321"/>
      <c r="FBH15" s="321"/>
      <c r="FBI15" s="321"/>
      <c r="FBJ15" s="321"/>
      <c r="FBK15" s="321"/>
      <c r="FBL15" s="321"/>
      <c r="FBM15" s="321"/>
      <c r="FBN15" s="321"/>
      <c r="FBO15" s="321"/>
      <c r="FBP15" s="321"/>
      <c r="FBQ15" s="321"/>
      <c r="FBR15" s="321"/>
      <c r="FBS15" s="321"/>
      <c r="FBT15" s="321"/>
      <c r="FBU15" s="321"/>
      <c r="FBV15" s="321"/>
      <c r="FBW15" s="321"/>
      <c r="FBX15" s="321"/>
      <c r="FBY15" s="321"/>
      <c r="FBZ15" s="321"/>
      <c r="FCA15" s="321"/>
      <c r="FCB15" s="321"/>
      <c r="FCC15" s="321"/>
      <c r="FCD15" s="321"/>
      <c r="FCE15" s="321"/>
      <c r="FCF15" s="321"/>
      <c r="FCG15" s="321"/>
      <c r="FCH15" s="321"/>
      <c r="FCI15" s="321"/>
      <c r="FCJ15" s="321"/>
      <c r="FCK15" s="321"/>
      <c r="FCL15" s="321"/>
      <c r="FCM15" s="321"/>
      <c r="FCN15" s="321"/>
      <c r="FCO15" s="321"/>
      <c r="FCP15" s="321"/>
      <c r="FCQ15" s="321"/>
      <c r="FCR15" s="321"/>
      <c r="FCS15" s="321"/>
      <c r="FCT15" s="321"/>
      <c r="FCU15" s="321"/>
      <c r="FCV15" s="321"/>
      <c r="FCW15" s="321"/>
      <c r="FCX15" s="321"/>
      <c r="FCY15" s="321"/>
      <c r="FCZ15" s="321"/>
      <c r="FDA15" s="321"/>
      <c r="FDB15" s="321"/>
      <c r="FDC15" s="321"/>
      <c r="FDD15" s="321"/>
      <c r="FDE15" s="321"/>
      <c r="FDF15" s="321"/>
      <c r="FDG15" s="321"/>
      <c r="FDH15" s="321"/>
      <c r="FDI15" s="321"/>
      <c r="FDJ15" s="321"/>
      <c r="FDK15" s="321"/>
      <c r="FDL15" s="321"/>
      <c r="FDM15" s="321"/>
      <c r="FDN15" s="321"/>
      <c r="FDO15" s="321"/>
      <c r="FDP15" s="321"/>
      <c r="FDQ15" s="321"/>
      <c r="FDR15" s="321"/>
      <c r="FDS15" s="321"/>
      <c r="FDT15" s="321"/>
      <c r="FDU15" s="321"/>
      <c r="FDV15" s="321"/>
      <c r="FDW15" s="321"/>
      <c r="FDX15" s="321"/>
      <c r="FDY15" s="321"/>
      <c r="FDZ15" s="321"/>
      <c r="FEA15" s="321"/>
      <c r="FEB15" s="321"/>
      <c r="FEC15" s="321"/>
      <c r="FED15" s="321"/>
      <c r="FEE15" s="321"/>
      <c r="FEF15" s="321"/>
      <c r="FEG15" s="321"/>
      <c r="FEH15" s="321"/>
      <c r="FEI15" s="321"/>
      <c r="FEJ15" s="321"/>
      <c r="FEK15" s="321"/>
      <c r="FEL15" s="321"/>
      <c r="FEM15" s="321"/>
      <c r="FEN15" s="321"/>
      <c r="FEO15" s="321"/>
      <c r="FEP15" s="321"/>
      <c r="FEQ15" s="321"/>
      <c r="FER15" s="321"/>
      <c r="FES15" s="321"/>
      <c r="FET15" s="321"/>
      <c r="FEU15" s="321"/>
      <c r="FEV15" s="321"/>
      <c r="FEW15" s="321"/>
      <c r="FEX15" s="321"/>
      <c r="FEY15" s="321"/>
      <c r="FEZ15" s="321"/>
      <c r="FFA15" s="321"/>
      <c r="FFB15" s="321"/>
      <c r="FFC15" s="321"/>
      <c r="FFD15" s="321"/>
      <c r="FFE15" s="321"/>
      <c r="FFF15" s="321"/>
      <c r="FFG15" s="321"/>
      <c r="FFH15" s="321"/>
      <c r="FFI15" s="321"/>
      <c r="FFJ15" s="321"/>
      <c r="FFK15" s="321"/>
      <c r="FFL15" s="321"/>
      <c r="FFM15" s="321"/>
      <c r="FFN15" s="321"/>
      <c r="FFO15" s="321"/>
      <c r="FFP15" s="321"/>
      <c r="FFQ15" s="321"/>
      <c r="FFR15" s="321"/>
      <c r="FFS15" s="321"/>
      <c r="FFT15" s="321"/>
      <c r="FFU15" s="321"/>
      <c r="FFV15" s="321"/>
      <c r="FFW15" s="321"/>
      <c r="FFX15" s="321"/>
      <c r="FFY15" s="321"/>
      <c r="FFZ15" s="321"/>
      <c r="FGA15" s="321"/>
      <c r="FGB15" s="321"/>
      <c r="FGC15" s="321"/>
      <c r="FGD15" s="321"/>
      <c r="FGE15" s="321"/>
      <c r="FGF15" s="321"/>
      <c r="FGG15" s="321"/>
      <c r="FGH15" s="321"/>
      <c r="FGI15" s="321"/>
      <c r="FGJ15" s="321"/>
      <c r="FGK15" s="321"/>
      <c r="FGL15" s="321"/>
      <c r="FGM15" s="321"/>
      <c r="FGN15" s="321"/>
      <c r="FGO15" s="321"/>
      <c r="FGP15" s="321"/>
      <c r="FGQ15" s="321"/>
      <c r="FGR15" s="321"/>
      <c r="FGS15" s="321"/>
      <c r="FGT15" s="321"/>
      <c r="FGU15" s="321"/>
      <c r="FGV15" s="321"/>
      <c r="FGW15" s="321"/>
      <c r="FGX15" s="321"/>
      <c r="FGY15" s="321"/>
      <c r="FGZ15" s="321"/>
      <c r="FHA15" s="321"/>
      <c r="FHB15" s="321"/>
      <c r="FHC15" s="321"/>
      <c r="FHD15" s="321"/>
      <c r="FHE15" s="321"/>
      <c r="FHF15" s="321"/>
      <c r="FHG15" s="321"/>
      <c r="FHH15" s="321"/>
      <c r="FHI15" s="321"/>
      <c r="FHJ15" s="321"/>
      <c r="FHK15" s="321"/>
      <c r="FHL15" s="321"/>
      <c r="FHM15" s="321"/>
      <c r="FHN15" s="321"/>
      <c r="FHO15" s="321"/>
      <c r="FHP15" s="321"/>
      <c r="FHQ15" s="321"/>
      <c r="FHR15" s="321"/>
      <c r="FHS15" s="321"/>
      <c r="FHT15" s="321"/>
      <c r="FHU15" s="321"/>
      <c r="FHV15" s="321"/>
      <c r="FHW15" s="321"/>
      <c r="FHX15" s="321"/>
      <c r="FHY15" s="321"/>
      <c r="FHZ15" s="321"/>
      <c r="FIA15" s="321"/>
      <c r="FIB15" s="321"/>
      <c r="FIC15" s="321"/>
      <c r="FID15" s="321"/>
      <c r="FIE15" s="321"/>
      <c r="FIF15" s="321"/>
      <c r="FIG15" s="321"/>
      <c r="FIH15" s="321"/>
      <c r="FII15" s="321"/>
      <c r="FIJ15" s="321"/>
      <c r="FIK15" s="321"/>
      <c r="FIL15" s="321"/>
      <c r="FIM15" s="321"/>
      <c r="FIN15" s="321"/>
      <c r="FIO15" s="321"/>
      <c r="FIP15" s="321"/>
      <c r="FIQ15" s="321"/>
      <c r="FIR15" s="321"/>
      <c r="FIS15" s="321"/>
      <c r="FIT15" s="321"/>
      <c r="FIU15" s="321"/>
      <c r="FIV15" s="321"/>
      <c r="FIW15" s="321"/>
      <c r="FIX15" s="321"/>
      <c r="FIY15" s="321"/>
      <c r="FIZ15" s="321"/>
      <c r="FJA15" s="321"/>
      <c r="FJB15" s="321"/>
      <c r="FJC15" s="321"/>
      <c r="FJD15" s="321"/>
      <c r="FJE15" s="321"/>
      <c r="FJF15" s="321"/>
      <c r="FJG15" s="321"/>
      <c r="FJH15" s="321"/>
      <c r="FJI15" s="321"/>
      <c r="FJJ15" s="321"/>
      <c r="FJK15" s="321"/>
      <c r="FJL15" s="321"/>
      <c r="FJM15" s="321"/>
      <c r="FJN15" s="321"/>
      <c r="FJO15" s="321"/>
      <c r="FJP15" s="321"/>
      <c r="FJQ15" s="321"/>
      <c r="FJR15" s="321"/>
      <c r="FJS15" s="321"/>
      <c r="FJT15" s="321"/>
      <c r="FJU15" s="321"/>
      <c r="FJV15" s="321"/>
      <c r="FJW15" s="321"/>
      <c r="FJX15" s="321"/>
      <c r="FJY15" s="321"/>
      <c r="FJZ15" s="321"/>
      <c r="FKA15" s="321"/>
      <c r="FKB15" s="321"/>
      <c r="FKC15" s="321"/>
      <c r="FKD15" s="321"/>
      <c r="FKE15" s="321"/>
      <c r="FKF15" s="321"/>
      <c r="FKG15" s="321"/>
      <c r="FKH15" s="321"/>
      <c r="FKI15" s="321"/>
      <c r="FKJ15" s="321"/>
      <c r="FKK15" s="321"/>
      <c r="FKL15" s="321"/>
      <c r="FKM15" s="321"/>
      <c r="FKN15" s="321"/>
      <c r="FKO15" s="321"/>
      <c r="FKP15" s="321"/>
      <c r="FKQ15" s="321"/>
      <c r="FKR15" s="321"/>
      <c r="FKS15" s="321"/>
      <c r="FKT15" s="321"/>
      <c r="FKU15" s="321"/>
      <c r="FKV15" s="321"/>
      <c r="FKW15" s="321"/>
      <c r="FKX15" s="321"/>
      <c r="FKY15" s="321"/>
      <c r="FKZ15" s="321"/>
      <c r="FLA15" s="321"/>
      <c r="FLB15" s="321"/>
      <c r="FLC15" s="321"/>
      <c r="FLD15" s="321"/>
      <c r="FLE15" s="321"/>
      <c r="FLF15" s="321"/>
      <c r="FLG15" s="321"/>
      <c r="FLH15" s="321"/>
      <c r="FLI15" s="321"/>
      <c r="FLJ15" s="321"/>
      <c r="FLK15" s="321"/>
      <c r="FLL15" s="321"/>
      <c r="FLM15" s="321"/>
      <c r="FLN15" s="321"/>
      <c r="FLO15" s="321"/>
      <c r="FLP15" s="321"/>
      <c r="FLQ15" s="321"/>
      <c r="FLR15" s="321"/>
      <c r="FLS15" s="321"/>
      <c r="FLT15" s="321"/>
      <c r="FLU15" s="321"/>
      <c r="FLV15" s="321"/>
      <c r="FLW15" s="321"/>
      <c r="FLX15" s="321"/>
      <c r="FLY15" s="321"/>
      <c r="FLZ15" s="321"/>
      <c r="FMA15" s="321"/>
      <c r="FMB15" s="321"/>
      <c r="FMC15" s="321"/>
      <c r="FMD15" s="321"/>
      <c r="FME15" s="321"/>
      <c r="FMF15" s="321"/>
      <c r="FMG15" s="321"/>
      <c r="FMH15" s="321"/>
      <c r="FMI15" s="321"/>
      <c r="FMJ15" s="321"/>
      <c r="FMK15" s="321"/>
      <c r="FML15" s="321"/>
      <c r="FMM15" s="321"/>
      <c r="FMN15" s="321"/>
      <c r="FMO15" s="321"/>
      <c r="FMP15" s="321"/>
      <c r="FMQ15" s="321"/>
      <c r="FMR15" s="321"/>
      <c r="FMS15" s="321"/>
      <c r="FMT15" s="321"/>
      <c r="FMU15" s="321"/>
      <c r="FMV15" s="321"/>
      <c r="FMW15" s="321"/>
      <c r="FMX15" s="321"/>
      <c r="FMY15" s="321"/>
      <c r="FMZ15" s="321"/>
      <c r="FNA15" s="321"/>
      <c r="FNB15" s="321"/>
      <c r="FNC15" s="321"/>
      <c r="FND15" s="321"/>
      <c r="FNE15" s="321"/>
      <c r="FNF15" s="321"/>
      <c r="FNG15" s="321"/>
      <c r="FNH15" s="321"/>
      <c r="FNI15" s="321"/>
      <c r="FNJ15" s="321"/>
      <c r="FNK15" s="321"/>
      <c r="FNL15" s="321"/>
      <c r="FNM15" s="321"/>
      <c r="FNN15" s="321"/>
      <c r="FNO15" s="321"/>
      <c r="FNP15" s="321"/>
      <c r="FNQ15" s="321"/>
      <c r="FNR15" s="321"/>
      <c r="FNS15" s="321"/>
      <c r="FNT15" s="321"/>
      <c r="FNU15" s="321"/>
      <c r="FNV15" s="321"/>
      <c r="FNW15" s="321"/>
      <c r="FNX15" s="321"/>
      <c r="FNY15" s="321"/>
      <c r="FNZ15" s="321"/>
      <c r="FOA15" s="321"/>
      <c r="FOB15" s="321"/>
      <c r="FOC15" s="321"/>
      <c r="FOD15" s="321"/>
      <c r="FOE15" s="321"/>
      <c r="FOF15" s="321"/>
      <c r="FOG15" s="321"/>
      <c r="FOH15" s="321"/>
      <c r="FOI15" s="321"/>
      <c r="FOJ15" s="321"/>
      <c r="FOK15" s="321"/>
      <c r="FOL15" s="321"/>
      <c r="FOM15" s="321"/>
      <c r="FON15" s="321"/>
      <c r="FOO15" s="321"/>
      <c r="FOP15" s="321"/>
      <c r="FOQ15" s="321"/>
      <c r="FOR15" s="321"/>
      <c r="FOS15" s="321"/>
      <c r="FOT15" s="321"/>
      <c r="FOU15" s="321"/>
      <c r="FOV15" s="321"/>
      <c r="FOW15" s="321"/>
      <c r="FOX15" s="321"/>
      <c r="FOY15" s="321"/>
      <c r="FOZ15" s="321"/>
      <c r="FPA15" s="321"/>
      <c r="FPB15" s="321"/>
      <c r="FPC15" s="321"/>
      <c r="FPD15" s="321"/>
      <c r="FPE15" s="321"/>
      <c r="FPF15" s="321"/>
      <c r="FPG15" s="321"/>
      <c r="FPH15" s="321"/>
      <c r="FPI15" s="321"/>
      <c r="FPJ15" s="321"/>
      <c r="FPK15" s="321"/>
      <c r="FPL15" s="321"/>
      <c r="FPM15" s="321"/>
      <c r="FPN15" s="321"/>
      <c r="FPO15" s="321"/>
      <c r="FPP15" s="321"/>
      <c r="FPQ15" s="321"/>
      <c r="FPR15" s="321"/>
      <c r="FPS15" s="321"/>
      <c r="FPT15" s="321"/>
      <c r="FPU15" s="321"/>
      <c r="FPV15" s="321"/>
      <c r="FPW15" s="321"/>
      <c r="FPX15" s="321"/>
      <c r="FPY15" s="321"/>
      <c r="FPZ15" s="321"/>
      <c r="FQA15" s="321"/>
      <c r="FQB15" s="321"/>
      <c r="FQC15" s="321"/>
      <c r="FQD15" s="321"/>
      <c r="FQE15" s="321"/>
      <c r="FQF15" s="321"/>
      <c r="FQG15" s="321"/>
      <c r="FQH15" s="321"/>
      <c r="FQI15" s="321"/>
      <c r="FQJ15" s="321"/>
      <c r="FQK15" s="321"/>
      <c r="FQL15" s="321"/>
      <c r="FQM15" s="321"/>
      <c r="FQN15" s="321"/>
      <c r="FQO15" s="321"/>
      <c r="FQP15" s="321"/>
      <c r="FQQ15" s="321"/>
      <c r="FQR15" s="321"/>
      <c r="FQS15" s="321"/>
      <c r="FQT15" s="321"/>
      <c r="FQU15" s="321"/>
      <c r="FQV15" s="321"/>
      <c r="FQW15" s="321"/>
      <c r="FQX15" s="321"/>
      <c r="FQY15" s="321"/>
      <c r="FQZ15" s="321"/>
      <c r="FRA15" s="321"/>
      <c r="FRB15" s="321"/>
      <c r="FRC15" s="321"/>
      <c r="FRD15" s="321"/>
      <c r="FRE15" s="321"/>
      <c r="FRF15" s="321"/>
      <c r="FRG15" s="321"/>
      <c r="FRH15" s="321"/>
      <c r="FRI15" s="321"/>
      <c r="FRJ15" s="321"/>
      <c r="FRK15" s="321"/>
      <c r="FRL15" s="321"/>
      <c r="FRM15" s="321"/>
      <c r="FRN15" s="321"/>
      <c r="FRO15" s="321"/>
      <c r="FRP15" s="321"/>
      <c r="FRQ15" s="321"/>
      <c r="FRR15" s="321"/>
      <c r="FRS15" s="321"/>
      <c r="FRT15" s="321"/>
      <c r="FRU15" s="321"/>
      <c r="FRV15" s="321"/>
      <c r="FRW15" s="321"/>
      <c r="FRX15" s="321"/>
      <c r="FRY15" s="321"/>
      <c r="FRZ15" s="321"/>
      <c r="FSA15" s="321"/>
      <c r="FSB15" s="321"/>
      <c r="FSC15" s="321"/>
      <c r="FSD15" s="321"/>
      <c r="FSE15" s="321"/>
      <c r="FSF15" s="321"/>
      <c r="FSG15" s="321"/>
      <c r="FSH15" s="321"/>
      <c r="FSI15" s="321"/>
      <c r="FSJ15" s="321"/>
      <c r="FSK15" s="321"/>
      <c r="FSL15" s="321"/>
      <c r="FSM15" s="321"/>
      <c r="FSN15" s="321"/>
      <c r="FSO15" s="321"/>
      <c r="FSP15" s="321"/>
      <c r="FSQ15" s="321"/>
      <c r="FSR15" s="321"/>
      <c r="FSS15" s="321"/>
      <c r="FST15" s="321"/>
      <c r="FSU15" s="321"/>
      <c r="FSV15" s="321"/>
      <c r="FSW15" s="321"/>
      <c r="FSX15" s="321"/>
      <c r="FSY15" s="321"/>
      <c r="FSZ15" s="321"/>
      <c r="FTA15" s="321"/>
      <c r="FTB15" s="321"/>
      <c r="FTC15" s="321"/>
      <c r="FTD15" s="321"/>
      <c r="FTE15" s="321"/>
      <c r="FTF15" s="321"/>
      <c r="FTG15" s="321"/>
      <c r="FTH15" s="321"/>
      <c r="FTI15" s="321"/>
      <c r="FTJ15" s="321"/>
      <c r="FTK15" s="321"/>
      <c r="FTL15" s="321"/>
      <c r="FTM15" s="321"/>
      <c r="FTN15" s="321"/>
      <c r="FTO15" s="321"/>
      <c r="FTP15" s="321"/>
      <c r="FTQ15" s="321"/>
      <c r="FTR15" s="321"/>
      <c r="FTS15" s="321"/>
      <c r="FTT15" s="321"/>
      <c r="FTU15" s="321"/>
      <c r="FTV15" s="321"/>
      <c r="FTW15" s="321"/>
      <c r="FTX15" s="321"/>
      <c r="FTY15" s="321"/>
      <c r="FTZ15" s="321"/>
      <c r="FUA15" s="321"/>
      <c r="FUB15" s="321"/>
      <c r="FUC15" s="321"/>
      <c r="FUD15" s="321"/>
      <c r="FUE15" s="321"/>
      <c r="FUF15" s="321"/>
      <c r="FUG15" s="321"/>
      <c r="FUH15" s="321"/>
      <c r="FUI15" s="321"/>
      <c r="FUJ15" s="321"/>
      <c r="FUK15" s="321"/>
      <c r="FUL15" s="321"/>
      <c r="FUM15" s="321"/>
      <c r="FUN15" s="321"/>
      <c r="FUO15" s="321"/>
      <c r="FUP15" s="321"/>
      <c r="FUQ15" s="321"/>
      <c r="FUR15" s="321"/>
      <c r="FUS15" s="321"/>
      <c r="FUT15" s="321"/>
      <c r="FUU15" s="321"/>
      <c r="FUV15" s="321"/>
      <c r="FUW15" s="321"/>
      <c r="FUX15" s="321"/>
      <c r="FUY15" s="321"/>
      <c r="FUZ15" s="321"/>
      <c r="FVA15" s="321"/>
      <c r="FVB15" s="321"/>
      <c r="FVC15" s="321"/>
      <c r="FVD15" s="321"/>
      <c r="FVE15" s="321"/>
      <c r="FVF15" s="321"/>
      <c r="FVG15" s="321"/>
      <c r="FVH15" s="321"/>
      <c r="FVI15" s="321"/>
      <c r="FVJ15" s="321"/>
      <c r="FVK15" s="321"/>
      <c r="FVL15" s="321"/>
      <c r="FVM15" s="321"/>
      <c r="FVN15" s="321"/>
      <c r="FVO15" s="321"/>
      <c r="FVP15" s="321"/>
      <c r="FVQ15" s="321"/>
      <c r="FVR15" s="321"/>
      <c r="FVS15" s="321"/>
      <c r="FVT15" s="321"/>
      <c r="FVU15" s="321"/>
      <c r="FVV15" s="321"/>
      <c r="FVW15" s="321"/>
      <c r="FVX15" s="321"/>
      <c r="FVY15" s="321"/>
      <c r="FVZ15" s="321"/>
      <c r="FWA15" s="321"/>
      <c r="FWB15" s="321"/>
      <c r="FWC15" s="321"/>
      <c r="FWD15" s="321"/>
      <c r="FWE15" s="321"/>
      <c r="FWF15" s="321"/>
      <c r="FWG15" s="321"/>
      <c r="FWH15" s="321"/>
      <c r="FWI15" s="321"/>
      <c r="FWJ15" s="321"/>
      <c r="FWK15" s="321"/>
      <c r="FWL15" s="321"/>
      <c r="FWM15" s="321"/>
      <c r="FWN15" s="321"/>
      <c r="FWO15" s="321"/>
      <c r="FWP15" s="321"/>
      <c r="FWQ15" s="321"/>
      <c r="FWR15" s="321"/>
      <c r="FWS15" s="321"/>
      <c r="FWT15" s="321"/>
      <c r="FWU15" s="321"/>
      <c r="FWV15" s="321"/>
      <c r="FWW15" s="321"/>
      <c r="FWX15" s="321"/>
      <c r="FWY15" s="321"/>
      <c r="FWZ15" s="321"/>
      <c r="FXA15" s="321"/>
      <c r="FXB15" s="321"/>
      <c r="FXC15" s="321"/>
      <c r="FXD15" s="321"/>
      <c r="FXE15" s="321"/>
      <c r="FXF15" s="321"/>
      <c r="FXG15" s="321"/>
      <c r="FXH15" s="321"/>
      <c r="FXI15" s="321"/>
      <c r="FXJ15" s="321"/>
      <c r="FXK15" s="321"/>
      <c r="FXL15" s="321"/>
      <c r="FXM15" s="321"/>
      <c r="FXN15" s="321"/>
      <c r="FXO15" s="321"/>
      <c r="FXP15" s="321"/>
      <c r="FXQ15" s="321"/>
      <c r="FXR15" s="321"/>
      <c r="FXS15" s="321"/>
      <c r="FXT15" s="321"/>
      <c r="FXU15" s="321"/>
      <c r="FXV15" s="321"/>
      <c r="FXW15" s="321"/>
      <c r="FXX15" s="321"/>
      <c r="FXY15" s="321"/>
      <c r="FXZ15" s="321"/>
      <c r="FYA15" s="321"/>
      <c r="FYB15" s="321"/>
      <c r="FYC15" s="321"/>
      <c r="FYD15" s="321"/>
      <c r="FYE15" s="321"/>
      <c r="FYF15" s="321"/>
      <c r="FYG15" s="321"/>
      <c r="FYH15" s="321"/>
      <c r="FYI15" s="321"/>
      <c r="FYJ15" s="321"/>
      <c r="FYK15" s="321"/>
      <c r="FYL15" s="321"/>
      <c r="FYM15" s="321"/>
      <c r="FYN15" s="321"/>
      <c r="FYO15" s="321"/>
      <c r="FYP15" s="321"/>
      <c r="FYQ15" s="321"/>
      <c r="FYR15" s="321"/>
      <c r="FYS15" s="321"/>
      <c r="FYT15" s="321"/>
      <c r="FYU15" s="321"/>
      <c r="FYV15" s="321"/>
      <c r="FYW15" s="321"/>
      <c r="FYX15" s="321"/>
      <c r="FYY15" s="321"/>
      <c r="FYZ15" s="321"/>
      <c r="FZA15" s="321"/>
      <c r="FZB15" s="321"/>
      <c r="FZC15" s="321"/>
      <c r="FZD15" s="321"/>
      <c r="FZE15" s="321"/>
      <c r="FZF15" s="321"/>
      <c r="FZG15" s="321"/>
      <c r="FZH15" s="321"/>
      <c r="FZI15" s="321"/>
      <c r="FZJ15" s="321"/>
      <c r="FZK15" s="321"/>
      <c r="FZL15" s="321"/>
      <c r="FZM15" s="321"/>
      <c r="FZN15" s="321"/>
      <c r="FZO15" s="321"/>
      <c r="FZP15" s="321"/>
      <c r="FZQ15" s="321"/>
      <c r="FZR15" s="321"/>
      <c r="FZS15" s="321"/>
      <c r="FZT15" s="321"/>
      <c r="FZU15" s="321"/>
      <c r="FZV15" s="321"/>
      <c r="FZW15" s="321"/>
      <c r="FZX15" s="321"/>
      <c r="FZY15" s="321"/>
      <c r="FZZ15" s="321"/>
      <c r="GAA15" s="321"/>
      <c r="GAB15" s="321"/>
      <c r="GAC15" s="321"/>
      <c r="GAD15" s="321"/>
      <c r="GAE15" s="321"/>
      <c r="GAF15" s="321"/>
      <c r="GAG15" s="321"/>
      <c r="GAH15" s="321"/>
      <c r="GAI15" s="321"/>
      <c r="GAJ15" s="321"/>
      <c r="GAK15" s="321"/>
      <c r="GAL15" s="321"/>
      <c r="GAM15" s="321"/>
      <c r="GAN15" s="321"/>
      <c r="GAO15" s="321"/>
      <c r="GAP15" s="321"/>
      <c r="GAQ15" s="321"/>
      <c r="GAR15" s="321"/>
      <c r="GAS15" s="321"/>
      <c r="GAT15" s="321"/>
      <c r="GAU15" s="321"/>
      <c r="GAV15" s="321"/>
      <c r="GAW15" s="321"/>
      <c r="GAX15" s="321"/>
      <c r="GAY15" s="321"/>
      <c r="GAZ15" s="321"/>
      <c r="GBA15" s="321"/>
      <c r="GBB15" s="321"/>
      <c r="GBC15" s="321"/>
      <c r="GBD15" s="321"/>
      <c r="GBE15" s="321"/>
      <c r="GBF15" s="321"/>
      <c r="GBG15" s="321"/>
      <c r="GBH15" s="321"/>
      <c r="GBI15" s="321"/>
      <c r="GBJ15" s="321"/>
      <c r="GBK15" s="321"/>
      <c r="GBL15" s="321"/>
      <c r="GBM15" s="321"/>
      <c r="GBN15" s="321"/>
      <c r="GBO15" s="321"/>
      <c r="GBP15" s="321"/>
      <c r="GBQ15" s="321"/>
      <c r="GBR15" s="321"/>
      <c r="GBS15" s="321"/>
      <c r="GBT15" s="321"/>
      <c r="GBU15" s="321"/>
      <c r="GBV15" s="321"/>
      <c r="GBW15" s="321"/>
      <c r="GBX15" s="321"/>
      <c r="GBY15" s="321"/>
      <c r="GBZ15" s="321"/>
      <c r="GCA15" s="321"/>
      <c r="GCB15" s="321"/>
      <c r="GCC15" s="321"/>
      <c r="GCD15" s="321"/>
      <c r="GCE15" s="321"/>
      <c r="GCF15" s="321"/>
      <c r="GCG15" s="321"/>
      <c r="GCH15" s="321"/>
      <c r="GCI15" s="321"/>
      <c r="GCJ15" s="321"/>
      <c r="GCK15" s="321"/>
      <c r="GCL15" s="321"/>
      <c r="GCM15" s="321"/>
      <c r="GCN15" s="321"/>
      <c r="GCO15" s="321"/>
      <c r="GCP15" s="321"/>
      <c r="GCQ15" s="321"/>
      <c r="GCR15" s="321"/>
      <c r="GCS15" s="321"/>
      <c r="GCT15" s="321"/>
      <c r="GCU15" s="321"/>
      <c r="GCV15" s="321"/>
      <c r="GCW15" s="321"/>
      <c r="GCX15" s="321"/>
      <c r="GCY15" s="321"/>
      <c r="GCZ15" s="321"/>
      <c r="GDA15" s="321"/>
      <c r="GDB15" s="321"/>
      <c r="GDC15" s="321"/>
      <c r="GDD15" s="321"/>
      <c r="GDE15" s="321"/>
      <c r="GDF15" s="321"/>
      <c r="GDG15" s="321"/>
      <c r="GDH15" s="321"/>
      <c r="GDI15" s="321"/>
      <c r="GDJ15" s="321"/>
      <c r="GDK15" s="321"/>
      <c r="GDL15" s="321"/>
      <c r="GDM15" s="321"/>
      <c r="GDN15" s="321"/>
      <c r="GDO15" s="321"/>
      <c r="GDP15" s="321"/>
      <c r="GDQ15" s="321"/>
      <c r="GDR15" s="321"/>
      <c r="GDS15" s="321"/>
      <c r="GDT15" s="321"/>
      <c r="GDU15" s="321"/>
      <c r="GDV15" s="321"/>
      <c r="GDW15" s="321"/>
      <c r="GDX15" s="321"/>
      <c r="GDY15" s="321"/>
      <c r="GDZ15" s="321"/>
      <c r="GEA15" s="321"/>
      <c r="GEB15" s="321"/>
      <c r="GEC15" s="321"/>
      <c r="GED15" s="321"/>
      <c r="GEE15" s="321"/>
      <c r="GEF15" s="321"/>
      <c r="GEG15" s="321"/>
      <c r="GEH15" s="321"/>
      <c r="GEI15" s="321"/>
      <c r="GEJ15" s="321"/>
      <c r="GEK15" s="321"/>
      <c r="GEL15" s="321"/>
      <c r="GEM15" s="321"/>
      <c r="GEN15" s="321"/>
      <c r="GEO15" s="321"/>
      <c r="GEP15" s="321"/>
      <c r="GEQ15" s="321"/>
      <c r="GER15" s="321"/>
      <c r="GES15" s="321"/>
      <c r="GET15" s="321"/>
      <c r="GEU15" s="321"/>
      <c r="GEV15" s="321"/>
      <c r="GEW15" s="321"/>
      <c r="GEX15" s="321"/>
      <c r="GEY15" s="321"/>
      <c r="GEZ15" s="321"/>
      <c r="GFA15" s="321"/>
      <c r="GFB15" s="321"/>
      <c r="GFC15" s="321"/>
      <c r="GFD15" s="321"/>
      <c r="GFE15" s="321"/>
      <c r="GFF15" s="321"/>
      <c r="GFG15" s="321"/>
      <c r="GFH15" s="321"/>
      <c r="GFI15" s="321"/>
      <c r="GFJ15" s="321"/>
      <c r="GFK15" s="321"/>
      <c r="GFL15" s="321"/>
      <c r="GFM15" s="321"/>
      <c r="GFN15" s="321"/>
      <c r="GFO15" s="321"/>
      <c r="GFP15" s="321"/>
      <c r="GFQ15" s="321"/>
      <c r="GFR15" s="321"/>
      <c r="GFS15" s="321"/>
      <c r="GFT15" s="321"/>
      <c r="GFU15" s="321"/>
      <c r="GFV15" s="321"/>
      <c r="GFW15" s="321"/>
      <c r="GFX15" s="321"/>
      <c r="GFY15" s="321"/>
      <c r="GFZ15" s="321"/>
      <c r="GGA15" s="321"/>
      <c r="GGB15" s="321"/>
      <c r="GGC15" s="321"/>
      <c r="GGD15" s="321"/>
      <c r="GGE15" s="321"/>
      <c r="GGF15" s="321"/>
      <c r="GGG15" s="321"/>
      <c r="GGH15" s="321"/>
      <c r="GGI15" s="321"/>
      <c r="GGJ15" s="321"/>
      <c r="GGK15" s="321"/>
      <c r="GGL15" s="321"/>
      <c r="GGM15" s="321"/>
      <c r="GGN15" s="321"/>
      <c r="GGO15" s="321"/>
      <c r="GGP15" s="321"/>
      <c r="GGQ15" s="321"/>
      <c r="GGR15" s="321"/>
      <c r="GGS15" s="321"/>
      <c r="GGT15" s="321"/>
      <c r="GGU15" s="321"/>
      <c r="GGV15" s="321"/>
      <c r="GGW15" s="321"/>
      <c r="GGX15" s="321"/>
      <c r="GGY15" s="321"/>
      <c r="GGZ15" s="321"/>
      <c r="GHA15" s="321"/>
      <c r="GHB15" s="321"/>
      <c r="GHC15" s="321"/>
      <c r="GHD15" s="321"/>
      <c r="GHE15" s="321"/>
      <c r="GHF15" s="321"/>
      <c r="GHG15" s="321"/>
      <c r="GHH15" s="321"/>
      <c r="GHI15" s="321"/>
      <c r="GHJ15" s="321"/>
      <c r="GHK15" s="321"/>
      <c r="GHL15" s="321"/>
      <c r="GHM15" s="321"/>
      <c r="GHN15" s="321"/>
      <c r="GHO15" s="321"/>
      <c r="GHP15" s="321"/>
      <c r="GHQ15" s="321"/>
      <c r="GHR15" s="321"/>
      <c r="GHS15" s="321"/>
      <c r="GHT15" s="321"/>
      <c r="GHU15" s="321"/>
      <c r="GHV15" s="321"/>
      <c r="GHW15" s="321"/>
      <c r="GHX15" s="321"/>
      <c r="GHY15" s="321"/>
      <c r="GHZ15" s="321"/>
      <c r="GIA15" s="321"/>
      <c r="GIB15" s="321"/>
      <c r="GIC15" s="321"/>
      <c r="GID15" s="321"/>
      <c r="GIE15" s="321"/>
      <c r="GIF15" s="321"/>
      <c r="GIG15" s="321"/>
      <c r="GIH15" s="321"/>
      <c r="GII15" s="321"/>
      <c r="GIJ15" s="321"/>
      <c r="GIK15" s="321"/>
      <c r="GIL15" s="321"/>
      <c r="GIM15" s="321"/>
      <c r="GIN15" s="321"/>
      <c r="GIO15" s="321"/>
      <c r="GIP15" s="321"/>
      <c r="GIQ15" s="321"/>
      <c r="GIR15" s="321"/>
      <c r="GIS15" s="321"/>
      <c r="GIT15" s="321"/>
      <c r="GIU15" s="321"/>
      <c r="GIV15" s="321"/>
      <c r="GIW15" s="321"/>
      <c r="GIX15" s="321"/>
      <c r="GIY15" s="321"/>
      <c r="GIZ15" s="321"/>
      <c r="GJA15" s="321"/>
      <c r="GJB15" s="321"/>
      <c r="GJC15" s="321"/>
      <c r="GJD15" s="321"/>
      <c r="GJE15" s="321"/>
      <c r="GJF15" s="321"/>
      <c r="GJG15" s="321"/>
      <c r="GJH15" s="321"/>
      <c r="GJI15" s="321"/>
      <c r="GJJ15" s="321"/>
      <c r="GJK15" s="321"/>
      <c r="GJL15" s="321"/>
      <c r="GJM15" s="321"/>
      <c r="GJN15" s="321"/>
      <c r="GJO15" s="321"/>
      <c r="GJP15" s="321"/>
      <c r="GJQ15" s="321"/>
      <c r="GJR15" s="321"/>
      <c r="GJS15" s="321"/>
      <c r="GJT15" s="321"/>
      <c r="GJU15" s="321"/>
      <c r="GJV15" s="321"/>
      <c r="GJW15" s="321"/>
      <c r="GJX15" s="321"/>
      <c r="GJY15" s="321"/>
      <c r="GJZ15" s="321"/>
      <c r="GKA15" s="321"/>
      <c r="GKB15" s="321"/>
      <c r="GKC15" s="321"/>
      <c r="GKD15" s="321"/>
      <c r="GKE15" s="321"/>
      <c r="GKF15" s="321"/>
      <c r="GKG15" s="321"/>
      <c r="GKH15" s="321"/>
      <c r="GKI15" s="321"/>
      <c r="GKJ15" s="321"/>
      <c r="GKK15" s="321"/>
      <c r="GKL15" s="321"/>
      <c r="GKM15" s="321"/>
      <c r="GKN15" s="321"/>
      <c r="GKO15" s="321"/>
      <c r="GKP15" s="321"/>
      <c r="GKQ15" s="321"/>
      <c r="GKR15" s="321"/>
      <c r="GKS15" s="321"/>
      <c r="GKT15" s="321"/>
      <c r="GKU15" s="321"/>
      <c r="GKV15" s="321"/>
      <c r="GKW15" s="321"/>
      <c r="GKX15" s="321"/>
      <c r="GKY15" s="321"/>
      <c r="GKZ15" s="321"/>
      <c r="GLA15" s="321"/>
      <c r="GLB15" s="321"/>
      <c r="GLC15" s="321"/>
      <c r="GLD15" s="321"/>
      <c r="GLE15" s="321"/>
      <c r="GLF15" s="321"/>
      <c r="GLG15" s="321"/>
      <c r="GLH15" s="321"/>
      <c r="GLI15" s="321"/>
      <c r="GLJ15" s="321"/>
      <c r="GLK15" s="321"/>
      <c r="GLL15" s="321"/>
      <c r="GLM15" s="321"/>
      <c r="GLN15" s="321"/>
      <c r="GLO15" s="321"/>
      <c r="GLP15" s="321"/>
      <c r="GLQ15" s="321"/>
      <c r="GLR15" s="321"/>
      <c r="GLS15" s="321"/>
      <c r="GLT15" s="321"/>
      <c r="GLU15" s="321"/>
      <c r="GLV15" s="321"/>
      <c r="GLW15" s="321"/>
      <c r="GLX15" s="321"/>
      <c r="GLY15" s="321"/>
      <c r="GLZ15" s="321"/>
      <c r="GMA15" s="321"/>
      <c r="GMB15" s="321"/>
      <c r="GMC15" s="321"/>
      <c r="GMD15" s="321"/>
      <c r="GME15" s="321"/>
      <c r="GMF15" s="321"/>
      <c r="GMG15" s="321"/>
      <c r="GMH15" s="321"/>
      <c r="GMI15" s="321"/>
      <c r="GMJ15" s="321"/>
      <c r="GMK15" s="321"/>
      <c r="GML15" s="321"/>
      <c r="GMM15" s="321"/>
      <c r="GMN15" s="321"/>
      <c r="GMO15" s="321"/>
      <c r="GMP15" s="321"/>
      <c r="GMQ15" s="321"/>
      <c r="GMR15" s="321"/>
      <c r="GMS15" s="321"/>
      <c r="GMT15" s="321"/>
      <c r="GMU15" s="321"/>
      <c r="GMV15" s="321"/>
      <c r="GMW15" s="321"/>
      <c r="GMX15" s="321"/>
      <c r="GMY15" s="321"/>
      <c r="GMZ15" s="321"/>
      <c r="GNA15" s="321"/>
      <c r="GNB15" s="321"/>
      <c r="GNC15" s="321"/>
      <c r="GND15" s="321"/>
      <c r="GNE15" s="321"/>
      <c r="GNF15" s="321"/>
      <c r="GNG15" s="321"/>
      <c r="GNH15" s="321"/>
      <c r="GNI15" s="321"/>
      <c r="GNJ15" s="321"/>
      <c r="GNK15" s="321"/>
      <c r="GNL15" s="321"/>
      <c r="GNM15" s="321"/>
      <c r="GNN15" s="321"/>
      <c r="GNO15" s="321"/>
      <c r="GNP15" s="321"/>
      <c r="GNQ15" s="321"/>
      <c r="GNR15" s="321"/>
      <c r="GNS15" s="321"/>
      <c r="GNT15" s="321"/>
      <c r="GNU15" s="321"/>
      <c r="GNV15" s="321"/>
      <c r="GNW15" s="321"/>
      <c r="GNX15" s="321"/>
      <c r="GNY15" s="321"/>
      <c r="GNZ15" s="321"/>
      <c r="GOA15" s="321"/>
      <c r="GOB15" s="321"/>
      <c r="GOC15" s="321"/>
      <c r="GOD15" s="321"/>
      <c r="GOE15" s="321"/>
      <c r="GOF15" s="321"/>
      <c r="GOG15" s="321"/>
      <c r="GOH15" s="321"/>
      <c r="GOI15" s="321"/>
      <c r="GOJ15" s="321"/>
      <c r="GOK15" s="321"/>
      <c r="GOL15" s="321"/>
      <c r="GOM15" s="321"/>
      <c r="GON15" s="321"/>
      <c r="GOO15" s="321"/>
      <c r="GOP15" s="321"/>
      <c r="GOQ15" s="321"/>
      <c r="GOR15" s="321"/>
      <c r="GOS15" s="321"/>
      <c r="GOT15" s="321"/>
      <c r="GOU15" s="321"/>
      <c r="GOV15" s="321"/>
      <c r="GOW15" s="321"/>
      <c r="GOX15" s="321"/>
      <c r="GOY15" s="321"/>
      <c r="GOZ15" s="321"/>
      <c r="GPA15" s="321"/>
      <c r="GPB15" s="321"/>
      <c r="GPC15" s="321"/>
      <c r="GPD15" s="321"/>
      <c r="GPE15" s="321"/>
      <c r="GPF15" s="321"/>
      <c r="GPG15" s="321"/>
      <c r="GPH15" s="321"/>
      <c r="GPI15" s="321"/>
      <c r="GPJ15" s="321"/>
      <c r="GPK15" s="321"/>
      <c r="GPL15" s="321"/>
      <c r="GPM15" s="321"/>
      <c r="GPN15" s="321"/>
      <c r="GPO15" s="321"/>
      <c r="GPP15" s="321"/>
      <c r="GPQ15" s="321"/>
      <c r="GPR15" s="321"/>
      <c r="GPS15" s="321"/>
      <c r="GPT15" s="321"/>
      <c r="GPU15" s="321"/>
      <c r="GPV15" s="321"/>
      <c r="GPW15" s="321"/>
      <c r="GPX15" s="321"/>
      <c r="GPY15" s="321"/>
      <c r="GPZ15" s="321"/>
      <c r="GQA15" s="321"/>
      <c r="GQB15" s="321"/>
      <c r="GQC15" s="321"/>
      <c r="GQD15" s="321"/>
      <c r="GQE15" s="321"/>
      <c r="GQF15" s="321"/>
      <c r="GQG15" s="321"/>
      <c r="GQH15" s="321"/>
      <c r="GQI15" s="321"/>
      <c r="GQJ15" s="321"/>
      <c r="GQK15" s="321"/>
      <c r="GQL15" s="321"/>
      <c r="GQM15" s="321"/>
      <c r="GQN15" s="321"/>
      <c r="GQO15" s="321"/>
      <c r="GQP15" s="321"/>
      <c r="GQQ15" s="321"/>
      <c r="GQR15" s="321"/>
      <c r="GQS15" s="321"/>
      <c r="GQT15" s="321"/>
      <c r="GQU15" s="321"/>
      <c r="GQV15" s="321"/>
      <c r="GQW15" s="321"/>
      <c r="GQX15" s="321"/>
      <c r="GQY15" s="321"/>
      <c r="GQZ15" s="321"/>
      <c r="GRA15" s="321"/>
      <c r="GRB15" s="321"/>
      <c r="GRC15" s="321"/>
      <c r="GRD15" s="321"/>
      <c r="GRE15" s="321"/>
      <c r="GRF15" s="321"/>
      <c r="GRG15" s="321"/>
      <c r="GRH15" s="321"/>
      <c r="GRI15" s="321"/>
      <c r="GRJ15" s="321"/>
      <c r="GRK15" s="321"/>
      <c r="GRL15" s="321"/>
      <c r="GRM15" s="321"/>
      <c r="GRN15" s="321"/>
      <c r="GRO15" s="321"/>
      <c r="GRP15" s="321"/>
      <c r="GRQ15" s="321"/>
      <c r="GRR15" s="321"/>
      <c r="GRS15" s="321"/>
      <c r="GRT15" s="321"/>
      <c r="GRU15" s="321"/>
      <c r="GRV15" s="321"/>
      <c r="GRW15" s="321"/>
      <c r="GRX15" s="321"/>
      <c r="GRY15" s="321"/>
      <c r="GRZ15" s="321"/>
      <c r="GSA15" s="321"/>
      <c r="GSB15" s="321"/>
      <c r="GSC15" s="321"/>
      <c r="GSD15" s="321"/>
      <c r="GSE15" s="321"/>
      <c r="GSF15" s="321"/>
      <c r="GSG15" s="321"/>
      <c r="GSH15" s="321"/>
      <c r="GSI15" s="321"/>
      <c r="GSJ15" s="321"/>
      <c r="GSK15" s="321"/>
      <c r="GSL15" s="321"/>
      <c r="GSM15" s="321"/>
      <c r="GSN15" s="321"/>
      <c r="GSO15" s="321"/>
      <c r="GSP15" s="321"/>
      <c r="GSQ15" s="321"/>
      <c r="GSR15" s="321"/>
      <c r="GSS15" s="321"/>
      <c r="GST15" s="321"/>
      <c r="GSU15" s="321"/>
      <c r="GSV15" s="321"/>
      <c r="GSW15" s="321"/>
      <c r="GSX15" s="321"/>
      <c r="GSY15" s="321"/>
      <c r="GSZ15" s="321"/>
      <c r="GTA15" s="321"/>
      <c r="GTB15" s="321"/>
      <c r="GTC15" s="321"/>
      <c r="GTD15" s="321"/>
      <c r="GTE15" s="321"/>
      <c r="GTF15" s="321"/>
      <c r="GTG15" s="321"/>
      <c r="GTH15" s="321"/>
      <c r="GTI15" s="321"/>
      <c r="GTJ15" s="321"/>
      <c r="GTK15" s="321"/>
      <c r="GTL15" s="321"/>
      <c r="GTM15" s="321"/>
      <c r="GTN15" s="321"/>
      <c r="GTO15" s="321"/>
      <c r="GTP15" s="321"/>
      <c r="GTQ15" s="321"/>
      <c r="GTR15" s="321"/>
      <c r="GTS15" s="321"/>
      <c r="GTT15" s="321"/>
      <c r="GTU15" s="321"/>
      <c r="GTV15" s="321"/>
      <c r="GTW15" s="321"/>
      <c r="GTX15" s="321"/>
      <c r="GTY15" s="321"/>
      <c r="GTZ15" s="321"/>
      <c r="GUA15" s="321"/>
      <c r="GUB15" s="321"/>
      <c r="GUC15" s="321"/>
      <c r="GUD15" s="321"/>
      <c r="GUE15" s="321"/>
      <c r="GUF15" s="321"/>
      <c r="GUG15" s="321"/>
      <c r="GUH15" s="321"/>
      <c r="GUI15" s="321"/>
      <c r="GUJ15" s="321"/>
      <c r="GUK15" s="321"/>
      <c r="GUL15" s="321"/>
      <c r="GUM15" s="321"/>
      <c r="GUN15" s="321"/>
      <c r="GUO15" s="321"/>
      <c r="GUP15" s="321"/>
      <c r="GUQ15" s="321"/>
      <c r="GUR15" s="321"/>
      <c r="GUS15" s="321"/>
      <c r="GUT15" s="321"/>
      <c r="GUU15" s="321"/>
      <c r="GUV15" s="321"/>
      <c r="GUW15" s="321"/>
      <c r="GUX15" s="321"/>
      <c r="GUY15" s="321"/>
      <c r="GUZ15" s="321"/>
      <c r="GVA15" s="321"/>
      <c r="GVB15" s="321"/>
      <c r="GVC15" s="321"/>
      <c r="GVD15" s="321"/>
      <c r="GVE15" s="321"/>
      <c r="GVF15" s="321"/>
      <c r="GVG15" s="321"/>
      <c r="GVH15" s="321"/>
      <c r="GVI15" s="321"/>
      <c r="GVJ15" s="321"/>
      <c r="GVK15" s="321"/>
      <c r="GVL15" s="321"/>
      <c r="GVM15" s="321"/>
      <c r="GVN15" s="321"/>
      <c r="GVO15" s="321"/>
      <c r="GVP15" s="321"/>
      <c r="GVQ15" s="321"/>
      <c r="GVR15" s="321"/>
      <c r="GVS15" s="321"/>
      <c r="GVT15" s="321"/>
      <c r="GVU15" s="321"/>
      <c r="GVV15" s="321"/>
      <c r="GVW15" s="321"/>
      <c r="GVX15" s="321"/>
      <c r="GVY15" s="321"/>
      <c r="GVZ15" s="321"/>
      <c r="GWA15" s="321"/>
      <c r="GWB15" s="321"/>
      <c r="GWC15" s="321"/>
      <c r="GWD15" s="321"/>
      <c r="GWE15" s="321"/>
      <c r="GWF15" s="321"/>
      <c r="GWG15" s="321"/>
      <c r="GWH15" s="321"/>
      <c r="GWI15" s="321"/>
      <c r="GWJ15" s="321"/>
      <c r="GWK15" s="321"/>
      <c r="GWL15" s="321"/>
      <c r="GWM15" s="321"/>
      <c r="GWN15" s="321"/>
      <c r="GWO15" s="321"/>
      <c r="GWP15" s="321"/>
      <c r="GWQ15" s="321"/>
      <c r="GWR15" s="321"/>
      <c r="GWS15" s="321"/>
      <c r="GWT15" s="321"/>
      <c r="GWU15" s="321"/>
      <c r="GWV15" s="321"/>
      <c r="GWW15" s="321"/>
      <c r="GWX15" s="321"/>
      <c r="GWY15" s="321"/>
      <c r="GWZ15" s="321"/>
      <c r="GXA15" s="321"/>
      <c r="GXB15" s="321"/>
      <c r="GXC15" s="321"/>
      <c r="GXD15" s="321"/>
      <c r="GXE15" s="321"/>
      <c r="GXF15" s="321"/>
      <c r="GXG15" s="321"/>
      <c r="GXH15" s="321"/>
      <c r="GXI15" s="321"/>
      <c r="GXJ15" s="321"/>
      <c r="GXK15" s="321"/>
      <c r="GXL15" s="321"/>
      <c r="GXM15" s="321"/>
      <c r="GXN15" s="321"/>
      <c r="GXO15" s="321"/>
      <c r="GXP15" s="321"/>
      <c r="GXQ15" s="321"/>
      <c r="GXR15" s="321"/>
      <c r="GXS15" s="321"/>
      <c r="GXT15" s="321"/>
      <c r="GXU15" s="321"/>
      <c r="GXV15" s="321"/>
      <c r="GXW15" s="321"/>
      <c r="GXX15" s="321"/>
      <c r="GXY15" s="321"/>
      <c r="GXZ15" s="321"/>
      <c r="GYA15" s="321"/>
      <c r="GYB15" s="321"/>
      <c r="GYC15" s="321"/>
      <c r="GYD15" s="321"/>
      <c r="GYE15" s="321"/>
      <c r="GYF15" s="321"/>
      <c r="GYG15" s="321"/>
      <c r="GYH15" s="321"/>
      <c r="GYI15" s="321"/>
      <c r="GYJ15" s="321"/>
      <c r="GYK15" s="321"/>
      <c r="GYL15" s="321"/>
      <c r="GYM15" s="321"/>
      <c r="GYN15" s="321"/>
      <c r="GYO15" s="321"/>
      <c r="GYP15" s="321"/>
      <c r="GYQ15" s="321"/>
      <c r="GYR15" s="321"/>
      <c r="GYS15" s="321"/>
      <c r="GYT15" s="321"/>
      <c r="GYU15" s="321"/>
      <c r="GYV15" s="321"/>
      <c r="GYW15" s="321"/>
      <c r="GYX15" s="321"/>
      <c r="GYY15" s="321"/>
      <c r="GYZ15" s="321"/>
      <c r="GZA15" s="321"/>
      <c r="GZB15" s="321"/>
      <c r="GZC15" s="321"/>
      <c r="GZD15" s="321"/>
      <c r="GZE15" s="321"/>
      <c r="GZF15" s="321"/>
      <c r="GZG15" s="321"/>
      <c r="GZH15" s="321"/>
      <c r="GZI15" s="321"/>
      <c r="GZJ15" s="321"/>
      <c r="GZK15" s="321"/>
      <c r="GZL15" s="321"/>
      <c r="GZM15" s="321"/>
      <c r="GZN15" s="321"/>
      <c r="GZO15" s="321"/>
      <c r="GZP15" s="321"/>
      <c r="GZQ15" s="321"/>
      <c r="GZR15" s="321"/>
      <c r="GZS15" s="321"/>
      <c r="GZT15" s="321"/>
      <c r="GZU15" s="321"/>
      <c r="GZV15" s="321"/>
      <c r="GZW15" s="321"/>
      <c r="GZX15" s="321"/>
      <c r="GZY15" s="321"/>
      <c r="GZZ15" s="321"/>
      <c r="HAA15" s="321"/>
      <c r="HAB15" s="321"/>
      <c r="HAC15" s="321"/>
      <c r="HAD15" s="321"/>
      <c r="HAE15" s="321"/>
      <c r="HAF15" s="321"/>
      <c r="HAG15" s="321"/>
      <c r="HAH15" s="321"/>
      <c r="HAI15" s="321"/>
      <c r="HAJ15" s="321"/>
      <c r="HAK15" s="321"/>
      <c r="HAL15" s="321"/>
      <c r="HAM15" s="321"/>
      <c r="HAN15" s="321"/>
      <c r="HAO15" s="321"/>
      <c r="HAP15" s="321"/>
      <c r="HAQ15" s="321"/>
      <c r="HAR15" s="321"/>
      <c r="HAS15" s="321"/>
      <c r="HAT15" s="321"/>
      <c r="HAU15" s="321"/>
      <c r="HAV15" s="321"/>
      <c r="HAW15" s="321"/>
      <c r="HAX15" s="321"/>
      <c r="HAY15" s="321"/>
      <c r="HAZ15" s="321"/>
      <c r="HBA15" s="321"/>
      <c r="HBB15" s="321"/>
      <c r="HBC15" s="321"/>
      <c r="HBD15" s="321"/>
      <c r="HBE15" s="321"/>
      <c r="HBF15" s="321"/>
      <c r="HBG15" s="321"/>
      <c r="HBH15" s="321"/>
      <c r="HBI15" s="321"/>
      <c r="HBJ15" s="321"/>
      <c r="HBK15" s="321"/>
      <c r="HBL15" s="321"/>
      <c r="HBM15" s="321"/>
      <c r="HBN15" s="321"/>
      <c r="HBO15" s="321"/>
      <c r="HBP15" s="321"/>
      <c r="HBQ15" s="321"/>
      <c r="HBR15" s="321"/>
      <c r="HBS15" s="321"/>
      <c r="HBT15" s="321"/>
      <c r="HBU15" s="321"/>
      <c r="HBV15" s="321"/>
      <c r="HBW15" s="321"/>
      <c r="HBX15" s="321"/>
      <c r="HBY15" s="321"/>
      <c r="HBZ15" s="321"/>
      <c r="HCA15" s="321"/>
      <c r="HCB15" s="321"/>
      <c r="HCC15" s="321"/>
      <c r="HCD15" s="321"/>
      <c r="HCE15" s="321"/>
      <c r="HCF15" s="321"/>
      <c r="HCG15" s="321"/>
      <c r="HCH15" s="321"/>
      <c r="HCI15" s="321"/>
      <c r="HCJ15" s="321"/>
      <c r="HCK15" s="321"/>
      <c r="HCL15" s="321"/>
      <c r="HCM15" s="321"/>
      <c r="HCN15" s="321"/>
      <c r="HCO15" s="321"/>
      <c r="HCP15" s="321"/>
      <c r="HCQ15" s="321"/>
      <c r="HCR15" s="321"/>
      <c r="HCS15" s="321"/>
      <c r="HCT15" s="321"/>
      <c r="HCU15" s="321"/>
      <c r="HCV15" s="321"/>
      <c r="HCW15" s="321"/>
      <c r="HCX15" s="321"/>
      <c r="HCY15" s="321"/>
      <c r="HCZ15" s="321"/>
      <c r="HDA15" s="321"/>
      <c r="HDB15" s="321"/>
      <c r="HDC15" s="321"/>
      <c r="HDD15" s="321"/>
      <c r="HDE15" s="321"/>
      <c r="HDF15" s="321"/>
      <c r="HDG15" s="321"/>
      <c r="HDH15" s="321"/>
      <c r="HDI15" s="321"/>
      <c r="HDJ15" s="321"/>
      <c r="HDK15" s="321"/>
      <c r="HDL15" s="321"/>
      <c r="HDM15" s="321"/>
      <c r="HDN15" s="321"/>
      <c r="HDO15" s="321"/>
      <c r="HDP15" s="321"/>
      <c r="HDQ15" s="321"/>
      <c r="HDR15" s="321"/>
      <c r="HDS15" s="321"/>
      <c r="HDT15" s="321"/>
      <c r="HDU15" s="321"/>
      <c r="HDV15" s="321"/>
      <c r="HDW15" s="321"/>
      <c r="HDX15" s="321"/>
      <c r="HDY15" s="321"/>
      <c r="HDZ15" s="321"/>
      <c r="HEA15" s="321"/>
      <c r="HEB15" s="321"/>
      <c r="HEC15" s="321"/>
      <c r="HED15" s="321"/>
      <c r="HEE15" s="321"/>
      <c r="HEF15" s="321"/>
      <c r="HEG15" s="321"/>
      <c r="HEH15" s="321"/>
      <c r="HEI15" s="321"/>
      <c r="HEJ15" s="321"/>
      <c r="HEK15" s="321"/>
      <c r="HEL15" s="321"/>
      <c r="HEM15" s="321"/>
      <c r="HEN15" s="321"/>
      <c r="HEO15" s="321"/>
      <c r="HEP15" s="321"/>
      <c r="HEQ15" s="321"/>
      <c r="HER15" s="321"/>
      <c r="HES15" s="321"/>
      <c r="HET15" s="321"/>
      <c r="HEU15" s="321"/>
      <c r="HEV15" s="321"/>
      <c r="HEW15" s="321"/>
      <c r="HEX15" s="321"/>
      <c r="HEY15" s="321"/>
      <c r="HEZ15" s="321"/>
      <c r="HFA15" s="321"/>
      <c r="HFB15" s="321"/>
      <c r="HFC15" s="321"/>
      <c r="HFD15" s="321"/>
      <c r="HFE15" s="321"/>
      <c r="HFF15" s="321"/>
      <c r="HFG15" s="321"/>
      <c r="HFH15" s="321"/>
      <c r="HFI15" s="321"/>
      <c r="HFJ15" s="321"/>
      <c r="HFK15" s="321"/>
      <c r="HFL15" s="321"/>
      <c r="HFM15" s="321"/>
      <c r="HFN15" s="321"/>
      <c r="HFO15" s="321"/>
      <c r="HFP15" s="321"/>
      <c r="HFQ15" s="321"/>
      <c r="HFR15" s="321"/>
      <c r="HFS15" s="321"/>
      <c r="HFT15" s="321"/>
      <c r="HFU15" s="321"/>
      <c r="HFV15" s="321"/>
      <c r="HFW15" s="321"/>
      <c r="HFX15" s="321"/>
      <c r="HFY15" s="321"/>
      <c r="HFZ15" s="321"/>
      <c r="HGA15" s="321"/>
      <c r="HGB15" s="321"/>
      <c r="HGC15" s="321"/>
      <c r="HGD15" s="321"/>
      <c r="HGE15" s="321"/>
      <c r="HGF15" s="321"/>
      <c r="HGG15" s="321"/>
      <c r="HGH15" s="321"/>
      <c r="HGI15" s="321"/>
      <c r="HGJ15" s="321"/>
      <c r="HGK15" s="321"/>
      <c r="HGL15" s="321"/>
      <c r="HGM15" s="321"/>
      <c r="HGN15" s="321"/>
      <c r="HGO15" s="321"/>
      <c r="HGP15" s="321"/>
      <c r="HGQ15" s="321"/>
      <c r="HGR15" s="321"/>
      <c r="HGS15" s="321"/>
      <c r="HGT15" s="321"/>
      <c r="HGU15" s="321"/>
      <c r="HGV15" s="321"/>
      <c r="HGW15" s="321"/>
      <c r="HGX15" s="321"/>
      <c r="HGY15" s="321"/>
      <c r="HGZ15" s="321"/>
      <c r="HHA15" s="321"/>
      <c r="HHB15" s="321"/>
      <c r="HHC15" s="321"/>
      <c r="HHD15" s="321"/>
      <c r="HHE15" s="321"/>
      <c r="HHF15" s="321"/>
      <c r="HHG15" s="321"/>
      <c r="HHH15" s="321"/>
      <c r="HHI15" s="321"/>
      <c r="HHJ15" s="321"/>
      <c r="HHK15" s="321"/>
      <c r="HHL15" s="321"/>
      <c r="HHM15" s="321"/>
      <c r="HHN15" s="321"/>
      <c r="HHO15" s="321"/>
      <c r="HHP15" s="321"/>
      <c r="HHQ15" s="321"/>
      <c r="HHR15" s="321"/>
      <c r="HHS15" s="321"/>
      <c r="HHT15" s="321"/>
      <c r="HHU15" s="321"/>
      <c r="HHV15" s="321"/>
      <c r="HHW15" s="321"/>
      <c r="HHX15" s="321"/>
      <c r="HHY15" s="321"/>
      <c r="HHZ15" s="321"/>
      <c r="HIA15" s="321"/>
      <c r="HIB15" s="321"/>
      <c r="HIC15" s="321"/>
      <c r="HID15" s="321"/>
      <c r="HIE15" s="321"/>
      <c r="HIF15" s="321"/>
      <c r="HIG15" s="321"/>
      <c r="HIH15" s="321"/>
      <c r="HII15" s="321"/>
      <c r="HIJ15" s="321"/>
      <c r="HIK15" s="321"/>
      <c r="HIL15" s="321"/>
      <c r="HIM15" s="321"/>
      <c r="HIN15" s="321"/>
      <c r="HIO15" s="321"/>
      <c r="HIP15" s="321"/>
      <c r="HIQ15" s="321"/>
      <c r="HIR15" s="321"/>
      <c r="HIS15" s="321"/>
      <c r="HIT15" s="321"/>
      <c r="HIU15" s="321"/>
      <c r="HIV15" s="321"/>
      <c r="HIW15" s="321"/>
      <c r="HIX15" s="321"/>
      <c r="HIY15" s="321"/>
      <c r="HIZ15" s="321"/>
      <c r="HJA15" s="321"/>
      <c r="HJB15" s="321"/>
      <c r="HJC15" s="321"/>
      <c r="HJD15" s="321"/>
      <c r="HJE15" s="321"/>
      <c r="HJF15" s="321"/>
      <c r="HJG15" s="321"/>
      <c r="HJH15" s="321"/>
      <c r="HJI15" s="321"/>
      <c r="HJJ15" s="321"/>
      <c r="HJK15" s="321"/>
      <c r="HJL15" s="321"/>
      <c r="HJM15" s="321"/>
      <c r="HJN15" s="321"/>
      <c r="HJO15" s="321"/>
      <c r="HJP15" s="321"/>
      <c r="HJQ15" s="321"/>
      <c r="HJR15" s="321"/>
      <c r="HJS15" s="321"/>
      <c r="HJT15" s="321"/>
      <c r="HJU15" s="321"/>
      <c r="HJV15" s="321"/>
      <c r="HJW15" s="321"/>
      <c r="HJX15" s="321"/>
      <c r="HJY15" s="321"/>
      <c r="HJZ15" s="321"/>
      <c r="HKA15" s="321"/>
      <c r="HKB15" s="321"/>
      <c r="HKC15" s="321"/>
      <c r="HKD15" s="321"/>
      <c r="HKE15" s="321"/>
      <c r="HKF15" s="321"/>
      <c r="HKG15" s="321"/>
      <c r="HKH15" s="321"/>
      <c r="HKI15" s="321"/>
      <c r="HKJ15" s="321"/>
      <c r="HKK15" s="321"/>
      <c r="HKL15" s="321"/>
      <c r="HKM15" s="321"/>
      <c r="HKN15" s="321"/>
      <c r="HKO15" s="321"/>
      <c r="HKP15" s="321"/>
      <c r="HKQ15" s="321"/>
      <c r="HKR15" s="321"/>
      <c r="HKS15" s="321"/>
      <c r="HKT15" s="321"/>
      <c r="HKU15" s="321"/>
      <c r="HKV15" s="321"/>
      <c r="HKW15" s="321"/>
      <c r="HKX15" s="321"/>
      <c r="HKY15" s="321"/>
      <c r="HKZ15" s="321"/>
      <c r="HLA15" s="321"/>
      <c r="HLB15" s="321"/>
      <c r="HLC15" s="321"/>
      <c r="HLD15" s="321"/>
      <c r="HLE15" s="321"/>
      <c r="HLF15" s="321"/>
      <c r="HLG15" s="321"/>
      <c r="HLH15" s="321"/>
      <c r="HLI15" s="321"/>
      <c r="HLJ15" s="321"/>
      <c r="HLK15" s="321"/>
      <c r="HLL15" s="321"/>
      <c r="HLM15" s="321"/>
      <c r="HLN15" s="321"/>
      <c r="HLO15" s="321"/>
      <c r="HLP15" s="321"/>
      <c r="HLQ15" s="321"/>
      <c r="HLR15" s="321"/>
      <c r="HLS15" s="321"/>
      <c r="HLT15" s="321"/>
      <c r="HLU15" s="321"/>
      <c r="HLV15" s="321"/>
      <c r="HLW15" s="321"/>
      <c r="HLX15" s="321"/>
      <c r="HLY15" s="321"/>
      <c r="HLZ15" s="321"/>
      <c r="HMA15" s="321"/>
      <c r="HMB15" s="321"/>
      <c r="HMC15" s="321"/>
      <c r="HMD15" s="321"/>
      <c r="HME15" s="321"/>
      <c r="HMF15" s="321"/>
      <c r="HMG15" s="321"/>
      <c r="HMH15" s="321"/>
      <c r="HMI15" s="321"/>
      <c r="HMJ15" s="321"/>
      <c r="HMK15" s="321"/>
      <c r="HML15" s="321"/>
      <c r="HMM15" s="321"/>
      <c r="HMN15" s="321"/>
      <c r="HMO15" s="321"/>
      <c r="HMP15" s="321"/>
      <c r="HMQ15" s="321"/>
      <c r="HMR15" s="321"/>
      <c r="HMS15" s="321"/>
      <c r="HMT15" s="321"/>
      <c r="HMU15" s="321"/>
      <c r="HMV15" s="321"/>
      <c r="HMW15" s="321"/>
      <c r="HMX15" s="321"/>
      <c r="HMY15" s="321"/>
      <c r="HMZ15" s="321"/>
      <c r="HNA15" s="321"/>
      <c r="HNB15" s="321"/>
      <c r="HNC15" s="321"/>
      <c r="HND15" s="321"/>
      <c r="HNE15" s="321"/>
      <c r="HNF15" s="321"/>
      <c r="HNG15" s="321"/>
      <c r="HNH15" s="321"/>
      <c r="HNI15" s="321"/>
      <c r="HNJ15" s="321"/>
      <c r="HNK15" s="321"/>
      <c r="HNL15" s="321"/>
      <c r="HNM15" s="321"/>
      <c r="HNN15" s="321"/>
      <c r="HNO15" s="321"/>
      <c r="HNP15" s="321"/>
      <c r="HNQ15" s="321"/>
      <c r="HNR15" s="321"/>
      <c r="HNS15" s="321"/>
      <c r="HNT15" s="321"/>
      <c r="HNU15" s="321"/>
      <c r="HNV15" s="321"/>
      <c r="HNW15" s="321"/>
      <c r="HNX15" s="321"/>
      <c r="HNY15" s="321"/>
      <c r="HNZ15" s="321"/>
      <c r="HOA15" s="321"/>
      <c r="HOB15" s="321"/>
      <c r="HOC15" s="321"/>
      <c r="HOD15" s="321"/>
      <c r="HOE15" s="321"/>
      <c r="HOF15" s="321"/>
      <c r="HOG15" s="321"/>
      <c r="HOH15" s="321"/>
      <c r="HOI15" s="321"/>
      <c r="HOJ15" s="321"/>
      <c r="HOK15" s="321"/>
      <c r="HOL15" s="321"/>
      <c r="HOM15" s="321"/>
      <c r="HON15" s="321"/>
      <c r="HOO15" s="321"/>
      <c r="HOP15" s="321"/>
      <c r="HOQ15" s="321"/>
      <c r="HOR15" s="321"/>
      <c r="HOS15" s="321"/>
      <c r="HOT15" s="321"/>
      <c r="HOU15" s="321"/>
      <c r="HOV15" s="321"/>
      <c r="HOW15" s="321"/>
      <c r="HOX15" s="321"/>
      <c r="HOY15" s="321"/>
      <c r="HOZ15" s="321"/>
      <c r="HPA15" s="321"/>
      <c r="HPB15" s="321"/>
      <c r="HPC15" s="321"/>
      <c r="HPD15" s="321"/>
      <c r="HPE15" s="321"/>
      <c r="HPF15" s="321"/>
      <c r="HPG15" s="321"/>
      <c r="HPH15" s="321"/>
      <c r="HPI15" s="321"/>
      <c r="HPJ15" s="321"/>
      <c r="HPK15" s="321"/>
      <c r="HPL15" s="321"/>
      <c r="HPM15" s="321"/>
      <c r="HPN15" s="321"/>
      <c r="HPO15" s="321"/>
      <c r="HPP15" s="321"/>
      <c r="HPQ15" s="321"/>
      <c r="HPR15" s="321"/>
      <c r="HPS15" s="321"/>
      <c r="HPT15" s="321"/>
      <c r="HPU15" s="321"/>
      <c r="HPV15" s="321"/>
      <c r="HPW15" s="321"/>
      <c r="HPX15" s="321"/>
      <c r="HPY15" s="321"/>
      <c r="HPZ15" s="321"/>
      <c r="HQA15" s="321"/>
      <c r="HQB15" s="321"/>
      <c r="HQC15" s="321"/>
      <c r="HQD15" s="321"/>
      <c r="HQE15" s="321"/>
      <c r="HQF15" s="321"/>
      <c r="HQG15" s="321"/>
      <c r="HQH15" s="321"/>
      <c r="HQI15" s="321"/>
      <c r="HQJ15" s="321"/>
      <c r="HQK15" s="321"/>
      <c r="HQL15" s="321"/>
      <c r="HQM15" s="321"/>
      <c r="HQN15" s="321"/>
      <c r="HQO15" s="321"/>
      <c r="HQP15" s="321"/>
      <c r="HQQ15" s="321"/>
      <c r="HQR15" s="321"/>
      <c r="HQS15" s="321"/>
      <c r="HQT15" s="321"/>
      <c r="HQU15" s="321"/>
      <c r="HQV15" s="321"/>
      <c r="HQW15" s="321"/>
      <c r="HQX15" s="321"/>
      <c r="HQY15" s="321"/>
      <c r="HQZ15" s="321"/>
      <c r="HRA15" s="321"/>
      <c r="HRB15" s="321"/>
      <c r="HRC15" s="321"/>
      <c r="HRD15" s="321"/>
      <c r="HRE15" s="321"/>
      <c r="HRF15" s="321"/>
      <c r="HRG15" s="321"/>
      <c r="HRH15" s="321"/>
      <c r="HRI15" s="321"/>
      <c r="HRJ15" s="321"/>
      <c r="HRK15" s="321"/>
      <c r="HRL15" s="321"/>
      <c r="HRM15" s="321"/>
      <c r="HRN15" s="321"/>
      <c r="HRO15" s="321"/>
      <c r="HRP15" s="321"/>
      <c r="HRQ15" s="321"/>
      <c r="HRR15" s="321"/>
      <c r="HRS15" s="321"/>
      <c r="HRT15" s="321"/>
      <c r="HRU15" s="321"/>
      <c r="HRV15" s="321"/>
      <c r="HRW15" s="321"/>
      <c r="HRX15" s="321"/>
      <c r="HRY15" s="321"/>
      <c r="HRZ15" s="321"/>
      <c r="HSA15" s="321"/>
      <c r="HSB15" s="321"/>
      <c r="HSC15" s="321"/>
      <c r="HSD15" s="321"/>
      <c r="HSE15" s="321"/>
      <c r="HSF15" s="321"/>
      <c r="HSG15" s="321"/>
      <c r="HSH15" s="321"/>
      <c r="HSI15" s="321"/>
      <c r="HSJ15" s="321"/>
      <c r="HSK15" s="321"/>
      <c r="HSL15" s="321"/>
      <c r="HSM15" s="321"/>
      <c r="HSN15" s="321"/>
      <c r="HSO15" s="321"/>
      <c r="HSP15" s="321"/>
      <c r="HSQ15" s="321"/>
      <c r="HSR15" s="321"/>
      <c r="HSS15" s="321"/>
      <c r="HST15" s="321"/>
      <c r="HSU15" s="321"/>
      <c r="HSV15" s="321"/>
      <c r="HSW15" s="321"/>
      <c r="HSX15" s="321"/>
      <c r="HSY15" s="321"/>
      <c r="HSZ15" s="321"/>
      <c r="HTA15" s="321"/>
      <c r="HTB15" s="321"/>
      <c r="HTC15" s="321"/>
      <c r="HTD15" s="321"/>
      <c r="HTE15" s="321"/>
      <c r="HTF15" s="321"/>
      <c r="HTG15" s="321"/>
      <c r="HTH15" s="321"/>
      <c r="HTI15" s="321"/>
      <c r="HTJ15" s="321"/>
      <c r="HTK15" s="321"/>
      <c r="HTL15" s="321"/>
      <c r="HTM15" s="321"/>
      <c r="HTN15" s="321"/>
      <c r="HTO15" s="321"/>
      <c r="HTP15" s="321"/>
      <c r="HTQ15" s="321"/>
      <c r="HTR15" s="321"/>
      <c r="HTS15" s="321"/>
      <c r="HTT15" s="321"/>
      <c r="HTU15" s="321"/>
      <c r="HTV15" s="321"/>
      <c r="HTW15" s="321"/>
      <c r="HTX15" s="321"/>
      <c r="HTY15" s="321"/>
      <c r="HTZ15" s="321"/>
      <c r="HUA15" s="321"/>
      <c r="HUB15" s="321"/>
      <c r="HUC15" s="321"/>
      <c r="HUD15" s="321"/>
      <c r="HUE15" s="321"/>
      <c r="HUF15" s="321"/>
      <c r="HUG15" s="321"/>
      <c r="HUH15" s="321"/>
      <c r="HUI15" s="321"/>
      <c r="HUJ15" s="321"/>
      <c r="HUK15" s="321"/>
      <c r="HUL15" s="321"/>
      <c r="HUM15" s="321"/>
      <c r="HUN15" s="321"/>
      <c r="HUO15" s="321"/>
      <c r="HUP15" s="321"/>
      <c r="HUQ15" s="321"/>
      <c r="HUR15" s="321"/>
      <c r="HUS15" s="321"/>
      <c r="HUT15" s="321"/>
      <c r="HUU15" s="321"/>
      <c r="HUV15" s="321"/>
      <c r="HUW15" s="321"/>
      <c r="HUX15" s="321"/>
      <c r="HUY15" s="321"/>
      <c r="HUZ15" s="321"/>
      <c r="HVA15" s="321"/>
      <c r="HVB15" s="321"/>
      <c r="HVC15" s="321"/>
      <c r="HVD15" s="321"/>
      <c r="HVE15" s="321"/>
      <c r="HVF15" s="321"/>
      <c r="HVG15" s="321"/>
      <c r="HVH15" s="321"/>
      <c r="HVI15" s="321"/>
      <c r="HVJ15" s="321"/>
      <c r="HVK15" s="321"/>
      <c r="HVL15" s="321"/>
      <c r="HVM15" s="321"/>
      <c r="HVN15" s="321"/>
      <c r="HVO15" s="321"/>
      <c r="HVP15" s="321"/>
      <c r="HVQ15" s="321"/>
      <c r="HVR15" s="321"/>
      <c r="HVS15" s="321"/>
      <c r="HVT15" s="321"/>
      <c r="HVU15" s="321"/>
      <c r="HVV15" s="321"/>
      <c r="HVW15" s="321"/>
      <c r="HVX15" s="321"/>
      <c r="HVY15" s="321"/>
      <c r="HVZ15" s="321"/>
      <c r="HWA15" s="321"/>
      <c r="HWB15" s="321"/>
      <c r="HWC15" s="321"/>
      <c r="HWD15" s="321"/>
      <c r="HWE15" s="321"/>
      <c r="HWF15" s="321"/>
      <c r="HWG15" s="321"/>
      <c r="HWH15" s="321"/>
      <c r="HWI15" s="321"/>
      <c r="HWJ15" s="321"/>
      <c r="HWK15" s="321"/>
      <c r="HWL15" s="321"/>
      <c r="HWM15" s="321"/>
      <c r="HWN15" s="321"/>
      <c r="HWO15" s="321"/>
      <c r="HWP15" s="321"/>
      <c r="HWQ15" s="321"/>
      <c r="HWR15" s="321"/>
      <c r="HWS15" s="321"/>
      <c r="HWT15" s="321"/>
      <c r="HWU15" s="321"/>
      <c r="HWV15" s="321"/>
      <c r="HWW15" s="321"/>
      <c r="HWX15" s="321"/>
      <c r="HWY15" s="321"/>
      <c r="HWZ15" s="321"/>
      <c r="HXA15" s="321"/>
      <c r="HXB15" s="321"/>
      <c r="HXC15" s="321"/>
      <c r="HXD15" s="321"/>
      <c r="HXE15" s="321"/>
      <c r="HXF15" s="321"/>
      <c r="HXG15" s="321"/>
      <c r="HXH15" s="321"/>
      <c r="HXI15" s="321"/>
      <c r="HXJ15" s="321"/>
      <c r="HXK15" s="321"/>
      <c r="HXL15" s="321"/>
      <c r="HXM15" s="321"/>
      <c r="HXN15" s="321"/>
      <c r="HXO15" s="321"/>
      <c r="HXP15" s="321"/>
      <c r="HXQ15" s="321"/>
      <c r="HXR15" s="321"/>
      <c r="HXS15" s="321"/>
      <c r="HXT15" s="321"/>
      <c r="HXU15" s="321"/>
      <c r="HXV15" s="321"/>
      <c r="HXW15" s="321"/>
      <c r="HXX15" s="321"/>
      <c r="HXY15" s="321"/>
      <c r="HXZ15" s="321"/>
      <c r="HYA15" s="321"/>
      <c r="HYB15" s="321"/>
      <c r="HYC15" s="321"/>
      <c r="HYD15" s="321"/>
      <c r="HYE15" s="321"/>
      <c r="HYF15" s="321"/>
      <c r="HYG15" s="321"/>
      <c r="HYH15" s="321"/>
      <c r="HYI15" s="321"/>
      <c r="HYJ15" s="321"/>
      <c r="HYK15" s="321"/>
      <c r="HYL15" s="321"/>
      <c r="HYM15" s="321"/>
      <c r="HYN15" s="321"/>
      <c r="HYO15" s="321"/>
      <c r="HYP15" s="321"/>
      <c r="HYQ15" s="321"/>
      <c r="HYR15" s="321"/>
      <c r="HYS15" s="321"/>
      <c r="HYT15" s="321"/>
      <c r="HYU15" s="321"/>
      <c r="HYV15" s="321"/>
      <c r="HYW15" s="321"/>
      <c r="HYX15" s="321"/>
      <c r="HYY15" s="321"/>
      <c r="HYZ15" s="321"/>
      <c r="HZA15" s="321"/>
      <c r="HZB15" s="321"/>
      <c r="HZC15" s="321"/>
      <c r="HZD15" s="321"/>
      <c r="HZE15" s="321"/>
      <c r="HZF15" s="321"/>
      <c r="HZG15" s="321"/>
      <c r="HZH15" s="321"/>
      <c r="HZI15" s="321"/>
      <c r="HZJ15" s="321"/>
      <c r="HZK15" s="321"/>
      <c r="HZL15" s="321"/>
      <c r="HZM15" s="321"/>
      <c r="HZN15" s="321"/>
      <c r="HZO15" s="321"/>
      <c r="HZP15" s="321"/>
      <c r="HZQ15" s="321"/>
      <c r="HZR15" s="321"/>
      <c r="HZS15" s="321"/>
      <c r="HZT15" s="321"/>
      <c r="HZU15" s="321"/>
      <c r="HZV15" s="321"/>
      <c r="HZW15" s="321"/>
      <c r="HZX15" s="321"/>
      <c r="HZY15" s="321"/>
      <c r="HZZ15" s="321"/>
      <c r="IAA15" s="321"/>
      <c r="IAB15" s="321"/>
      <c r="IAC15" s="321"/>
      <c r="IAD15" s="321"/>
      <c r="IAE15" s="321"/>
      <c r="IAF15" s="321"/>
      <c r="IAG15" s="321"/>
      <c r="IAH15" s="321"/>
      <c r="IAI15" s="321"/>
      <c r="IAJ15" s="321"/>
      <c r="IAK15" s="321"/>
      <c r="IAL15" s="321"/>
      <c r="IAM15" s="321"/>
      <c r="IAN15" s="321"/>
      <c r="IAO15" s="321"/>
      <c r="IAP15" s="321"/>
      <c r="IAQ15" s="321"/>
      <c r="IAR15" s="321"/>
      <c r="IAS15" s="321"/>
      <c r="IAT15" s="321"/>
      <c r="IAU15" s="321"/>
      <c r="IAV15" s="321"/>
      <c r="IAW15" s="321"/>
      <c r="IAX15" s="321"/>
      <c r="IAY15" s="321"/>
      <c r="IAZ15" s="321"/>
      <c r="IBA15" s="321"/>
      <c r="IBB15" s="321"/>
      <c r="IBC15" s="321"/>
      <c r="IBD15" s="321"/>
      <c r="IBE15" s="321"/>
      <c r="IBF15" s="321"/>
      <c r="IBG15" s="321"/>
      <c r="IBH15" s="321"/>
      <c r="IBI15" s="321"/>
      <c r="IBJ15" s="321"/>
      <c r="IBK15" s="321"/>
      <c r="IBL15" s="321"/>
      <c r="IBM15" s="321"/>
      <c r="IBN15" s="321"/>
      <c r="IBO15" s="321"/>
      <c r="IBP15" s="321"/>
      <c r="IBQ15" s="321"/>
      <c r="IBR15" s="321"/>
      <c r="IBS15" s="321"/>
      <c r="IBT15" s="321"/>
      <c r="IBU15" s="321"/>
      <c r="IBV15" s="321"/>
      <c r="IBW15" s="321"/>
      <c r="IBX15" s="321"/>
      <c r="IBY15" s="321"/>
      <c r="IBZ15" s="321"/>
      <c r="ICA15" s="321"/>
      <c r="ICB15" s="321"/>
      <c r="ICC15" s="321"/>
      <c r="ICD15" s="321"/>
      <c r="ICE15" s="321"/>
      <c r="ICF15" s="321"/>
      <c r="ICG15" s="321"/>
      <c r="ICH15" s="321"/>
      <c r="ICI15" s="321"/>
      <c r="ICJ15" s="321"/>
      <c r="ICK15" s="321"/>
      <c r="ICL15" s="321"/>
      <c r="ICM15" s="321"/>
      <c r="ICN15" s="321"/>
      <c r="ICO15" s="321"/>
      <c r="ICP15" s="321"/>
      <c r="ICQ15" s="321"/>
      <c r="ICR15" s="321"/>
      <c r="ICS15" s="321"/>
      <c r="ICT15" s="321"/>
      <c r="ICU15" s="321"/>
      <c r="ICV15" s="321"/>
      <c r="ICW15" s="321"/>
      <c r="ICX15" s="321"/>
      <c r="ICY15" s="321"/>
      <c r="ICZ15" s="321"/>
      <c r="IDA15" s="321"/>
      <c r="IDB15" s="321"/>
      <c r="IDC15" s="321"/>
      <c r="IDD15" s="321"/>
      <c r="IDE15" s="321"/>
      <c r="IDF15" s="321"/>
      <c r="IDG15" s="321"/>
      <c r="IDH15" s="321"/>
      <c r="IDI15" s="321"/>
      <c r="IDJ15" s="321"/>
      <c r="IDK15" s="321"/>
      <c r="IDL15" s="321"/>
      <c r="IDM15" s="321"/>
      <c r="IDN15" s="321"/>
      <c r="IDO15" s="321"/>
      <c r="IDP15" s="321"/>
      <c r="IDQ15" s="321"/>
      <c r="IDR15" s="321"/>
      <c r="IDS15" s="321"/>
      <c r="IDT15" s="321"/>
      <c r="IDU15" s="321"/>
      <c r="IDV15" s="321"/>
      <c r="IDW15" s="321"/>
      <c r="IDX15" s="321"/>
      <c r="IDY15" s="321"/>
      <c r="IDZ15" s="321"/>
      <c r="IEA15" s="321"/>
      <c r="IEB15" s="321"/>
      <c r="IEC15" s="321"/>
      <c r="IED15" s="321"/>
      <c r="IEE15" s="321"/>
      <c r="IEF15" s="321"/>
      <c r="IEG15" s="321"/>
      <c r="IEH15" s="321"/>
      <c r="IEI15" s="321"/>
      <c r="IEJ15" s="321"/>
      <c r="IEK15" s="321"/>
      <c r="IEL15" s="321"/>
      <c r="IEM15" s="321"/>
      <c r="IEN15" s="321"/>
      <c r="IEO15" s="321"/>
      <c r="IEP15" s="321"/>
      <c r="IEQ15" s="321"/>
      <c r="IER15" s="321"/>
      <c r="IES15" s="321"/>
      <c r="IET15" s="321"/>
      <c r="IEU15" s="321"/>
      <c r="IEV15" s="321"/>
      <c r="IEW15" s="321"/>
      <c r="IEX15" s="321"/>
      <c r="IEY15" s="321"/>
      <c r="IEZ15" s="321"/>
      <c r="IFA15" s="321"/>
      <c r="IFB15" s="321"/>
      <c r="IFC15" s="321"/>
      <c r="IFD15" s="321"/>
      <c r="IFE15" s="321"/>
      <c r="IFF15" s="321"/>
      <c r="IFG15" s="321"/>
      <c r="IFH15" s="321"/>
      <c r="IFI15" s="321"/>
      <c r="IFJ15" s="321"/>
      <c r="IFK15" s="321"/>
      <c r="IFL15" s="321"/>
      <c r="IFM15" s="321"/>
      <c r="IFN15" s="321"/>
      <c r="IFO15" s="321"/>
      <c r="IFP15" s="321"/>
      <c r="IFQ15" s="321"/>
      <c r="IFR15" s="321"/>
      <c r="IFS15" s="321"/>
      <c r="IFT15" s="321"/>
      <c r="IFU15" s="321"/>
      <c r="IFV15" s="321"/>
      <c r="IFW15" s="321"/>
      <c r="IFX15" s="321"/>
      <c r="IFY15" s="321"/>
      <c r="IFZ15" s="321"/>
      <c r="IGA15" s="321"/>
      <c r="IGB15" s="321"/>
      <c r="IGC15" s="321"/>
      <c r="IGD15" s="321"/>
      <c r="IGE15" s="321"/>
      <c r="IGF15" s="321"/>
      <c r="IGG15" s="321"/>
      <c r="IGH15" s="321"/>
      <c r="IGI15" s="321"/>
      <c r="IGJ15" s="321"/>
      <c r="IGK15" s="321"/>
      <c r="IGL15" s="321"/>
      <c r="IGM15" s="321"/>
      <c r="IGN15" s="321"/>
      <c r="IGO15" s="321"/>
      <c r="IGP15" s="321"/>
      <c r="IGQ15" s="321"/>
      <c r="IGR15" s="321"/>
      <c r="IGS15" s="321"/>
      <c r="IGT15" s="321"/>
      <c r="IGU15" s="321"/>
      <c r="IGV15" s="321"/>
      <c r="IGW15" s="321"/>
      <c r="IGX15" s="321"/>
      <c r="IGY15" s="321"/>
      <c r="IGZ15" s="321"/>
      <c r="IHA15" s="321"/>
      <c r="IHB15" s="321"/>
      <c r="IHC15" s="321"/>
      <c r="IHD15" s="321"/>
      <c r="IHE15" s="321"/>
      <c r="IHF15" s="321"/>
      <c r="IHG15" s="321"/>
      <c r="IHH15" s="321"/>
      <c r="IHI15" s="321"/>
      <c r="IHJ15" s="321"/>
      <c r="IHK15" s="321"/>
      <c r="IHL15" s="321"/>
      <c r="IHM15" s="321"/>
      <c r="IHN15" s="321"/>
      <c r="IHO15" s="321"/>
      <c r="IHP15" s="321"/>
      <c r="IHQ15" s="321"/>
      <c r="IHR15" s="321"/>
      <c r="IHS15" s="321"/>
      <c r="IHT15" s="321"/>
      <c r="IHU15" s="321"/>
      <c r="IHV15" s="321"/>
      <c r="IHW15" s="321"/>
      <c r="IHX15" s="321"/>
      <c r="IHY15" s="321"/>
      <c r="IHZ15" s="321"/>
      <c r="IIA15" s="321"/>
      <c r="IIB15" s="321"/>
      <c r="IIC15" s="321"/>
      <c r="IID15" s="321"/>
      <c r="IIE15" s="321"/>
      <c r="IIF15" s="321"/>
      <c r="IIG15" s="321"/>
      <c r="IIH15" s="321"/>
      <c r="III15" s="321"/>
      <c r="IIJ15" s="321"/>
      <c r="IIK15" s="321"/>
      <c r="IIL15" s="321"/>
      <c r="IIM15" s="321"/>
      <c r="IIN15" s="321"/>
      <c r="IIO15" s="321"/>
      <c r="IIP15" s="321"/>
      <c r="IIQ15" s="321"/>
      <c r="IIR15" s="321"/>
      <c r="IIS15" s="321"/>
      <c r="IIT15" s="321"/>
      <c r="IIU15" s="321"/>
      <c r="IIV15" s="321"/>
      <c r="IIW15" s="321"/>
      <c r="IIX15" s="321"/>
      <c r="IIY15" s="321"/>
      <c r="IIZ15" s="321"/>
      <c r="IJA15" s="321"/>
      <c r="IJB15" s="321"/>
      <c r="IJC15" s="321"/>
      <c r="IJD15" s="321"/>
      <c r="IJE15" s="321"/>
      <c r="IJF15" s="321"/>
      <c r="IJG15" s="321"/>
      <c r="IJH15" s="321"/>
      <c r="IJI15" s="321"/>
      <c r="IJJ15" s="321"/>
      <c r="IJK15" s="321"/>
      <c r="IJL15" s="321"/>
      <c r="IJM15" s="321"/>
      <c r="IJN15" s="321"/>
      <c r="IJO15" s="321"/>
      <c r="IJP15" s="321"/>
      <c r="IJQ15" s="321"/>
      <c r="IJR15" s="321"/>
      <c r="IJS15" s="321"/>
      <c r="IJT15" s="321"/>
      <c r="IJU15" s="321"/>
      <c r="IJV15" s="321"/>
      <c r="IJW15" s="321"/>
      <c r="IJX15" s="321"/>
      <c r="IJY15" s="321"/>
      <c r="IJZ15" s="321"/>
      <c r="IKA15" s="321"/>
      <c r="IKB15" s="321"/>
      <c r="IKC15" s="321"/>
      <c r="IKD15" s="321"/>
      <c r="IKE15" s="321"/>
      <c r="IKF15" s="321"/>
      <c r="IKG15" s="321"/>
      <c r="IKH15" s="321"/>
      <c r="IKI15" s="321"/>
      <c r="IKJ15" s="321"/>
      <c r="IKK15" s="321"/>
      <c r="IKL15" s="321"/>
      <c r="IKM15" s="321"/>
      <c r="IKN15" s="321"/>
      <c r="IKO15" s="321"/>
      <c r="IKP15" s="321"/>
      <c r="IKQ15" s="321"/>
      <c r="IKR15" s="321"/>
      <c r="IKS15" s="321"/>
      <c r="IKT15" s="321"/>
      <c r="IKU15" s="321"/>
      <c r="IKV15" s="321"/>
      <c r="IKW15" s="321"/>
      <c r="IKX15" s="321"/>
      <c r="IKY15" s="321"/>
      <c r="IKZ15" s="321"/>
      <c r="ILA15" s="321"/>
      <c r="ILB15" s="321"/>
      <c r="ILC15" s="321"/>
      <c r="ILD15" s="321"/>
      <c r="ILE15" s="321"/>
      <c r="ILF15" s="321"/>
      <c r="ILG15" s="321"/>
      <c r="ILH15" s="321"/>
      <c r="ILI15" s="321"/>
      <c r="ILJ15" s="321"/>
      <c r="ILK15" s="321"/>
      <c r="ILL15" s="321"/>
      <c r="ILM15" s="321"/>
      <c r="ILN15" s="321"/>
      <c r="ILO15" s="321"/>
      <c r="ILP15" s="321"/>
      <c r="ILQ15" s="321"/>
      <c r="ILR15" s="321"/>
      <c r="ILS15" s="321"/>
      <c r="ILT15" s="321"/>
      <c r="ILU15" s="321"/>
      <c r="ILV15" s="321"/>
      <c r="ILW15" s="321"/>
      <c r="ILX15" s="321"/>
      <c r="ILY15" s="321"/>
      <c r="ILZ15" s="321"/>
      <c r="IMA15" s="321"/>
      <c r="IMB15" s="321"/>
      <c r="IMC15" s="321"/>
      <c r="IMD15" s="321"/>
      <c r="IME15" s="321"/>
      <c r="IMF15" s="321"/>
      <c r="IMG15" s="321"/>
      <c r="IMH15" s="321"/>
      <c r="IMI15" s="321"/>
      <c r="IMJ15" s="321"/>
      <c r="IMK15" s="321"/>
      <c r="IML15" s="321"/>
      <c r="IMM15" s="321"/>
      <c r="IMN15" s="321"/>
      <c r="IMO15" s="321"/>
      <c r="IMP15" s="321"/>
      <c r="IMQ15" s="321"/>
      <c r="IMR15" s="321"/>
      <c r="IMS15" s="321"/>
      <c r="IMT15" s="321"/>
      <c r="IMU15" s="321"/>
      <c r="IMV15" s="321"/>
      <c r="IMW15" s="321"/>
      <c r="IMX15" s="321"/>
      <c r="IMY15" s="321"/>
      <c r="IMZ15" s="321"/>
      <c r="INA15" s="321"/>
      <c r="INB15" s="321"/>
      <c r="INC15" s="321"/>
      <c r="IND15" s="321"/>
      <c r="INE15" s="321"/>
      <c r="INF15" s="321"/>
      <c r="ING15" s="321"/>
      <c r="INH15" s="321"/>
      <c r="INI15" s="321"/>
      <c r="INJ15" s="321"/>
      <c r="INK15" s="321"/>
      <c r="INL15" s="321"/>
      <c r="INM15" s="321"/>
      <c r="INN15" s="321"/>
      <c r="INO15" s="321"/>
      <c r="INP15" s="321"/>
      <c r="INQ15" s="321"/>
      <c r="INR15" s="321"/>
      <c r="INS15" s="321"/>
      <c r="INT15" s="321"/>
      <c r="INU15" s="321"/>
      <c r="INV15" s="321"/>
      <c r="INW15" s="321"/>
      <c r="INX15" s="321"/>
      <c r="INY15" s="321"/>
      <c r="INZ15" s="321"/>
      <c r="IOA15" s="321"/>
      <c r="IOB15" s="321"/>
      <c r="IOC15" s="321"/>
      <c r="IOD15" s="321"/>
      <c r="IOE15" s="321"/>
      <c r="IOF15" s="321"/>
      <c r="IOG15" s="321"/>
      <c r="IOH15" s="321"/>
      <c r="IOI15" s="321"/>
      <c r="IOJ15" s="321"/>
      <c r="IOK15" s="321"/>
      <c r="IOL15" s="321"/>
      <c r="IOM15" s="321"/>
      <c r="ION15" s="321"/>
      <c r="IOO15" s="321"/>
      <c r="IOP15" s="321"/>
      <c r="IOQ15" s="321"/>
      <c r="IOR15" s="321"/>
      <c r="IOS15" s="321"/>
      <c r="IOT15" s="321"/>
      <c r="IOU15" s="321"/>
      <c r="IOV15" s="321"/>
      <c r="IOW15" s="321"/>
      <c r="IOX15" s="321"/>
      <c r="IOY15" s="321"/>
      <c r="IOZ15" s="321"/>
      <c r="IPA15" s="321"/>
      <c r="IPB15" s="321"/>
      <c r="IPC15" s="321"/>
      <c r="IPD15" s="321"/>
      <c r="IPE15" s="321"/>
      <c r="IPF15" s="321"/>
      <c r="IPG15" s="321"/>
      <c r="IPH15" s="321"/>
      <c r="IPI15" s="321"/>
      <c r="IPJ15" s="321"/>
      <c r="IPK15" s="321"/>
      <c r="IPL15" s="321"/>
      <c r="IPM15" s="321"/>
      <c r="IPN15" s="321"/>
      <c r="IPO15" s="321"/>
      <c r="IPP15" s="321"/>
      <c r="IPQ15" s="321"/>
      <c r="IPR15" s="321"/>
      <c r="IPS15" s="321"/>
      <c r="IPT15" s="321"/>
      <c r="IPU15" s="321"/>
      <c r="IPV15" s="321"/>
      <c r="IPW15" s="321"/>
      <c r="IPX15" s="321"/>
      <c r="IPY15" s="321"/>
      <c r="IPZ15" s="321"/>
      <c r="IQA15" s="321"/>
      <c r="IQB15" s="321"/>
      <c r="IQC15" s="321"/>
      <c r="IQD15" s="321"/>
      <c r="IQE15" s="321"/>
      <c r="IQF15" s="321"/>
      <c r="IQG15" s="321"/>
      <c r="IQH15" s="321"/>
      <c r="IQI15" s="321"/>
      <c r="IQJ15" s="321"/>
      <c r="IQK15" s="321"/>
      <c r="IQL15" s="321"/>
      <c r="IQM15" s="321"/>
      <c r="IQN15" s="321"/>
      <c r="IQO15" s="321"/>
      <c r="IQP15" s="321"/>
      <c r="IQQ15" s="321"/>
      <c r="IQR15" s="321"/>
      <c r="IQS15" s="321"/>
      <c r="IQT15" s="321"/>
      <c r="IQU15" s="321"/>
      <c r="IQV15" s="321"/>
      <c r="IQW15" s="321"/>
      <c r="IQX15" s="321"/>
      <c r="IQY15" s="321"/>
      <c r="IQZ15" s="321"/>
      <c r="IRA15" s="321"/>
      <c r="IRB15" s="321"/>
      <c r="IRC15" s="321"/>
      <c r="IRD15" s="321"/>
      <c r="IRE15" s="321"/>
      <c r="IRF15" s="321"/>
      <c r="IRG15" s="321"/>
      <c r="IRH15" s="321"/>
      <c r="IRI15" s="321"/>
      <c r="IRJ15" s="321"/>
      <c r="IRK15" s="321"/>
      <c r="IRL15" s="321"/>
      <c r="IRM15" s="321"/>
      <c r="IRN15" s="321"/>
      <c r="IRO15" s="321"/>
      <c r="IRP15" s="321"/>
      <c r="IRQ15" s="321"/>
      <c r="IRR15" s="321"/>
      <c r="IRS15" s="321"/>
      <c r="IRT15" s="321"/>
      <c r="IRU15" s="321"/>
      <c r="IRV15" s="321"/>
      <c r="IRW15" s="321"/>
      <c r="IRX15" s="321"/>
      <c r="IRY15" s="321"/>
      <c r="IRZ15" s="321"/>
      <c r="ISA15" s="321"/>
      <c r="ISB15" s="321"/>
      <c r="ISC15" s="321"/>
      <c r="ISD15" s="321"/>
      <c r="ISE15" s="321"/>
      <c r="ISF15" s="321"/>
      <c r="ISG15" s="321"/>
      <c r="ISH15" s="321"/>
      <c r="ISI15" s="321"/>
      <c r="ISJ15" s="321"/>
      <c r="ISK15" s="321"/>
      <c r="ISL15" s="321"/>
      <c r="ISM15" s="321"/>
      <c r="ISN15" s="321"/>
      <c r="ISO15" s="321"/>
      <c r="ISP15" s="321"/>
      <c r="ISQ15" s="321"/>
      <c r="ISR15" s="321"/>
      <c r="ISS15" s="321"/>
      <c r="IST15" s="321"/>
      <c r="ISU15" s="321"/>
      <c r="ISV15" s="321"/>
      <c r="ISW15" s="321"/>
      <c r="ISX15" s="321"/>
      <c r="ISY15" s="321"/>
      <c r="ISZ15" s="321"/>
      <c r="ITA15" s="321"/>
      <c r="ITB15" s="321"/>
      <c r="ITC15" s="321"/>
      <c r="ITD15" s="321"/>
      <c r="ITE15" s="321"/>
      <c r="ITF15" s="321"/>
      <c r="ITG15" s="321"/>
      <c r="ITH15" s="321"/>
      <c r="ITI15" s="321"/>
      <c r="ITJ15" s="321"/>
      <c r="ITK15" s="321"/>
      <c r="ITL15" s="321"/>
      <c r="ITM15" s="321"/>
      <c r="ITN15" s="321"/>
      <c r="ITO15" s="321"/>
      <c r="ITP15" s="321"/>
      <c r="ITQ15" s="321"/>
      <c r="ITR15" s="321"/>
      <c r="ITS15" s="321"/>
      <c r="ITT15" s="321"/>
      <c r="ITU15" s="321"/>
      <c r="ITV15" s="321"/>
      <c r="ITW15" s="321"/>
      <c r="ITX15" s="321"/>
      <c r="ITY15" s="321"/>
      <c r="ITZ15" s="321"/>
      <c r="IUA15" s="321"/>
      <c r="IUB15" s="321"/>
      <c r="IUC15" s="321"/>
      <c r="IUD15" s="321"/>
      <c r="IUE15" s="321"/>
      <c r="IUF15" s="321"/>
      <c r="IUG15" s="321"/>
      <c r="IUH15" s="321"/>
      <c r="IUI15" s="321"/>
      <c r="IUJ15" s="321"/>
      <c r="IUK15" s="321"/>
      <c r="IUL15" s="321"/>
      <c r="IUM15" s="321"/>
      <c r="IUN15" s="321"/>
      <c r="IUO15" s="321"/>
      <c r="IUP15" s="321"/>
      <c r="IUQ15" s="321"/>
      <c r="IUR15" s="321"/>
      <c r="IUS15" s="321"/>
      <c r="IUT15" s="321"/>
      <c r="IUU15" s="321"/>
      <c r="IUV15" s="321"/>
      <c r="IUW15" s="321"/>
      <c r="IUX15" s="321"/>
      <c r="IUY15" s="321"/>
      <c r="IUZ15" s="321"/>
      <c r="IVA15" s="321"/>
      <c r="IVB15" s="321"/>
      <c r="IVC15" s="321"/>
      <c r="IVD15" s="321"/>
      <c r="IVE15" s="321"/>
      <c r="IVF15" s="321"/>
      <c r="IVG15" s="321"/>
      <c r="IVH15" s="321"/>
      <c r="IVI15" s="321"/>
      <c r="IVJ15" s="321"/>
      <c r="IVK15" s="321"/>
      <c r="IVL15" s="321"/>
      <c r="IVM15" s="321"/>
      <c r="IVN15" s="321"/>
      <c r="IVO15" s="321"/>
      <c r="IVP15" s="321"/>
      <c r="IVQ15" s="321"/>
      <c r="IVR15" s="321"/>
      <c r="IVS15" s="321"/>
      <c r="IVT15" s="321"/>
      <c r="IVU15" s="321"/>
      <c r="IVV15" s="321"/>
      <c r="IVW15" s="321"/>
      <c r="IVX15" s="321"/>
      <c r="IVY15" s="321"/>
      <c r="IVZ15" s="321"/>
      <c r="IWA15" s="321"/>
      <c r="IWB15" s="321"/>
      <c r="IWC15" s="321"/>
      <c r="IWD15" s="321"/>
      <c r="IWE15" s="321"/>
      <c r="IWF15" s="321"/>
      <c r="IWG15" s="321"/>
      <c r="IWH15" s="321"/>
      <c r="IWI15" s="321"/>
      <c r="IWJ15" s="321"/>
      <c r="IWK15" s="321"/>
      <c r="IWL15" s="321"/>
      <c r="IWM15" s="321"/>
      <c r="IWN15" s="321"/>
      <c r="IWO15" s="321"/>
      <c r="IWP15" s="321"/>
      <c r="IWQ15" s="321"/>
      <c r="IWR15" s="321"/>
      <c r="IWS15" s="321"/>
      <c r="IWT15" s="321"/>
      <c r="IWU15" s="321"/>
      <c r="IWV15" s="321"/>
      <c r="IWW15" s="321"/>
      <c r="IWX15" s="321"/>
      <c r="IWY15" s="321"/>
      <c r="IWZ15" s="321"/>
      <c r="IXA15" s="321"/>
      <c r="IXB15" s="321"/>
      <c r="IXC15" s="321"/>
      <c r="IXD15" s="321"/>
      <c r="IXE15" s="321"/>
      <c r="IXF15" s="321"/>
      <c r="IXG15" s="321"/>
      <c r="IXH15" s="321"/>
      <c r="IXI15" s="321"/>
      <c r="IXJ15" s="321"/>
      <c r="IXK15" s="321"/>
      <c r="IXL15" s="321"/>
      <c r="IXM15" s="321"/>
      <c r="IXN15" s="321"/>
      <c r="IXO15" s="321"/>
      <c r="IXP15" s="321"/>
      <c r="IXQ15" s="321"/>
      <c r="IXR15" s="321"/>
      <c r="IXS15" s="321"/>
      <c r="IXT15" s="321"/>
      <c r="IXU15" s="321"/>
      <c r="IXV15" s="321"/>
      <c r="IXW15" s="321"/>
      <c r="IXX15" s="321"/>
      <c r="IXY15" s="321"/>
      <c r="IXZ15" s="321"/>
      <c r="IYA15" s="321"/>
      <c r="IYB15" s="321"/>
      <c r="IYC15" s="321"/>
      <c r="IYD15" s="321"/>
      <c r="IYE15" s="321"/>
      <c r="IYF15" s="321"/>
      <c r="IYG15" s="321"/>
      <c r="IYH15" s="321"/>
      <c r="IYI15" s="321"/>
      <c r="IYJ15" s="321"/>
      <c r="IYK15" s="321"/>
      <c r="IYL15" s="321"/>
      <c r="IYM15" s="321"/>
      <c r="IYN15" s="321"/>
      <c r="IYO15" s="321"/>
      <c r="IYP15" s="321"/>
      <c r="IYQ15" s="321"/>
      <c r="IYR15" s="321"/>
      <c r="IYS15" s="321"/>
      <c r="IYT15" s="321"/>
      <c r="IYU15" s="321"/>
      <c r="IYV15" s="321"/>
      <c r="IYW15" s="321"/>
      <c r="IYX15" s="321"/>
      <c r="IYY15" s="321"/>
      <c r="IYZ15" s="321"/>
      <c r="IZA15" s="321"/>
      <c r="IZB15" s="321"/>
      <c r="IZC15" s="321"/>
      <c r="IZD15" s="321"/>
      <c r="IZE15" s="321"/>
      <c r="IZF15" s="321"/>
      <c r="IZG15" s="321"/>
      <c r="IZH15" s="321"/>
      <c r="IZI15" s="321"/>
      <c r="IZJ15" s="321"/>
      <c r="IZK15" s="321"/>
      <c r="IZL15" s="321"/>
      <c r="IZM15" s="321"/>
      <c r="IZN15" s="321"/>
      <c r="IZO15" s="321"/>
      <c r="IZP15" s="321"/>
      <c r="IZQ15" s="321"/>
      <c r="IZR15" s="321"/>
      <c r="IZS15" s="321"/>
      <c r="IZT15" s="321"/>
      <c r="IZU15" s="321"/>
      <c r="IZV15" s="321"/>
      <c r="IZW15" s="321"/>
      <c r="IZX15" s="321"/>
      <c r="IZY15" s="321"/>
      <c r="IZZ15" s="321"/>
      <c r="JAA15" s="321"/>
      <c r="JAB15" s="321"/>
      <c r="JAC15" s="321"/>
      <c r="JAD15" s="321"/>
      <c r="JAE15" s="321"/>
      <c r="JAF15" s="321"/>
      <c r="JAG15" s="321"/>
      <c r="JAH15" s="321"/>
      <c r="JAI15" s="321"/>
      <c r="JAJ15" s="321"/>
      <c r="JAK15" s="321"/>
      <c r="JAL15" s="321"/>
      <c r="JAM15" s="321"/>
      <c r="JAN15" s="321"/>
      <c r="JAO15" s="321"/>
      <c r="JAP15" s="321"/>
      <c r="JAQ15" s="321"/>
      <c r="JAR15" s="321"/>
      <c r="JAS15" s="321"/>
      <c r="JAT15" s="321"/>
      <c r="JAU15" s="321"/>
      <c r="JAV15" s="321"/>
      <c r="JAW15" s="321"/>
      <c r="JAX15" s="321"/>
      <c r="JAY15" s="321"/>
      <c r="JAZ15" s="321"/>
      <c r="JBA15" s="321"/>
      <c r="JBB15" s="321"/>
      <c r="JBC15" s="321"/>
      <c r="JBD15" s="321"/>
      <c r="JBE15" s="321"/>
      <c r="JBF15" s="321"/>
      <c r="JBG15" s="321"/>
      <c r="JBH15" s="321"/>
      <c r="JBI15" s="321"/>
      <c r="JBJ15" s="321"/>
      <c r="JBK15" s="321"/>
      <c r="JBL15" s="321"/>
      <c r="JBM15" s="321"/>
      <c r="JBN15" s="321"/>
      <c r="JBO15" s="321"/>
      <c r="JBP15" s="321"/>
      <c r="JBQ15" s="321"/>
      <c r="JBR15" s="321"/>
      <c r="JBS15" s="321"/>
      <c r="JBT15" s="321"/>
      <c r="JBU15" s="321"/>
      <c r="JBV15" s="321"/>
      <c r="JBW15" s="321"/>
      <c r="JBX15" s="321"/>
      <c r="JBY15" s="321"/>
      <c r="JBZ15" s="321"/>
      <c r="JCA15" s="321"/>
      <c r="JCB15" s="321"/>
      <c r="JCC15" s="321"/>
      <c r="JCD15" s="321"/>
      <c r="JCE15" s="321"/>
      <c r="JCF15" s="321"/>
      <c r="JCG15" s="321"/>
      <c r="JCH15" s="321"/>
      <c r="JCI15" s="321"/>
      <c r="JCJ15" s="321"/>
      <c r="JCK15" s="321"/>
      <c r="JCL15" s="321"/>
      <c r="JCM15" s="321"/>
      <c r="JCN15" s="321"/>
      <c r="JCO15" s="321"/>
      <c r="JCP15" s="321"/>
      <c r="JCQ15" s="321"/>
      <c r="JCR15" s="321"/>
      <c r="JCS15" s="321"/>
      <c r="JCT15" s="321"/>
      <c r="JCU15" s="321"/>
      <c r="JCV15" s="321"/>
      <c r="JCW15" s="321"/>
      <c r="JCX15" s="321"/>
      <c r="JCY15" s="321"/>
      <c r="JCZ15" s="321"/>
      <c r="JDA15" s="321"/>
      <c r="JDB15" s="321"/>
      <c r="JDC15" s="321"/>
      <c r="JDD15" s="321"/>
      <c r="JDE15" s="321"/>
      <c r="JDF15" s="321"/>
      <c r="JDG15" s="321"/>
      <c r="JDH15" s="321"/>
      <c r="JDI15" s="321"/>
      <c r="JDJ15" s="321"/>
      <c r="JDK15" s="321"/>
      <c r="JDL15" s="321"/>
      <c r="JDM15" s="321"/>
      <c r="JDN15" s="321"/>
      <c r="JDO15" s="321"/>
      <c r="JDP15" s="321"/>
      <c r="JDQ15" s="321"/>
      <c r="JDR15" s="321"/>
      <c r="JDS15" s="321"/>
      <c r="JDT15" s="321"/>
      <c r="JDU15" s="321"/>
      <c r="JDV15" s="321"/>
      <c r="JDW15" s="321"/>
      <c r="JDX15" s="321"/>
      <c r="JDY15" s="321"/>
      <c r="JDZ15" s="321"/>
      <c r="JEA15" s="321"/>
      <c r="JEB15" s="321"/>
      <c r="JEC15" s="321"/>
      <c r="JED15" s="321"/>
      <c r="JEE15" s="321"/>
      <c r="JEF15" s="321"/>
      <c r="JEG15" s="321"/>
      <c r="JEH15" s="321"/>
      <c r="JEI15" s="321"/>
      <c r="JEJ15" s="321"/>
      <c r="JEK15" s="321"/>
      <c r="JEL15" s="321"/>
      <c r="JEM15" s="321"/>
      <c r="JEN15" s="321"/>
      <c r="JEO15" s="321"/>
      <c r="JEP15" s="321"/>
      <c r="JEQ15" s="321"/>
      <c r="JER15" s="321"/>
      <c r="JES15" s="321"/>
      <c r="JET15" s="321"/>
      <c r="JEU15" s="321"/>
      <c r="JEV15" s="321"/>
      <c r="JEW15" s="321"/>
      <c r="JEX15" s="321"/>
      <c r="JEY15" s="321"/>
      <c r="JEZ15" s="321"/>
      <c r="JFA15" s="321"/>
      <c r="JFB15" s="321"/>
      <c r="JFC15" s="321"/>
      <c r="JFD15" s="321"/>
      <c r="JFE15" s="321"/>
      <c r="JFF15" s="321"/>
      <c r="JFG15" s="321"/>
      <c r="JFH15" s="321"/>
      <c r="JFI15" s="321"/>
      <c r="JFJ15" s="321"/>
      <c r="JFK15" s="321"/>
      <c r="JFL15" s="321"/>
      <c r="JFM15" s="321"/>
      <c r="JFN15" s="321"/>
      <c r="JFO15" s="321"/>
      <c r="JFP15" s="321"/>
      <c r="JFQ15" s="321"/>
      <c r="JFR15" s="321"/>
      <c r="JFS15" s="321"/>
      <c r="JFT15" s="321"/>
      <c r="JFU15" s="321"/>
      <c r="JFV15" s="321"/>
      <c r="JFW15" s="321"/>
      <c r="JFX15" s="321"/>
      <c r="JFY15" s="321"/>
      <c r="JFZ15" s="321"/>
      <c r="JGA15" s="321"/>
      <c r="JGB15" s="321"/>
      <c r="JGC15" s="321"/>
      <c r="JGD15" s="321"/>
      <c r="JGE15" s="321"/>
      <c r="JGF15" s="321"/>
      <c r="JGG15" s="321"/>
      <c r="JGH15" s="321"/>
      <c r="JGI15" s="321"/>
      <c r="JGJ15" s="321"/>
      <c r="JGK15" s="321"/>
      <c r="JGL15" s="321"/>
      <c r="JGM15" s="321"/>
      <c r="JGN15" s="321"/>
      <c r="JGO15" s="321"/>
      <c r="JGP15" s="321"/>
      <c r="JGQ15" s="321"/>
      <c r="JGR15" s="321"/>
      <c r="JGS15" s="321"/>
      <c r="JGT15" s="321"/>
      <c r="JGU15" s="321"/>
      <c r="JGV15" s="321"/>
      <c r="JGW15" s="321"/>
      <c r="JGX15" s="321"/>
      <c r="JGY15" s="321"/>
      <c r="JGZ15" s="321"/>
      <c r="JHA15" s="321"/>
      <c r="JHB15" s="321"/>
      <c r="JHC15" s="321"/>
      <c r="JHD15" s="321"/>
      <c r="JHE15" s="321"/>
      <c r="JHF15" s="321"/>
      <c r="JHG15" s="321"/>
      <c r="JHH15" s="321"/>
      <c r="JHI15" s="321"/>
      <c r="JHJ15" s="321"/>
      <c r="JHK15" s="321"/>
      <c r="JHL15" s="321"/>
      <c r="JHM15" s="321"/>
      <c r="JHN15" s="321"/>
      <c r="JHO15" s="321"/>
      <c r="JHP15" s="321"/>
      <c r="JHQ15" s="321"/>
      <c r="JHR15" s="321"/>
      <c r="JHS15" s="321"/>
      <c r="JHT15" s="321"/>
      <c r="JHU15" s="321"/>
      <c r="JHV15" s="321"/>
      <c r="JHW15" s="321"/>
      <c r="JHX15" s="321"/>
      <c r="JHY15" s="321"/>
      <c r="JHZ15" s="321"/>
      <c r="JIA15" s="321"/>
      <c r="JIB15" s="321"/>
      <c r="JIC15" s="321"/>
      <c r="JID15" s="321"/>
      <c r="JIE15" s="321"/>
      <c r="JIF15" s="321"/>
      <c r="JIG15" s="321"/>
      <c r="JIH15" s="321"/>
      <c r="JII15" s="321"/>
      <c r="JIJ15" s="321"/>
      <c r="JIK15" s="321"/>
      <c r="JIL15" s="321"/>
      <c r="JIM15" s="321"/>
      <c r="JIN15" s="321"/>
      <c r="JIO15" s="321"/>
      <c r="JIP15" s="321"/>
      <c r="JIQ15" s="321"/>
      <c r="JIR15" s="321"/>
      <c r="JIS15" s="321"/>
      <c r="JIT15" s="321"/>
      <c r="JIU15" s="321"/>
      <c r="JIV15" s="321"/>
      <c r="JIW15" s="321"/>
      <c r="JIX15" s="321"/>
      <c r="JIY15" s="321"/>
      <c r="JIZ15" s="321"/>
      <c r="JJA15" s="321"/>
      <c r="JJB15" s="321"/>
      <c r="JJC15" s="321"/>
      <c r="JJD15" s="321"/>
      <c r="JJE15" s="321"/>
      <c r="JJF15" s="321"/>
      <c r="JJG15" s="321"/>
      <c r="JJH15" s="321"/>
      <c r="JJI15" s="321"/>
      <c r="JJJ15" s="321"/>
      <c r="JJK15" s="321"/>
      <c r="JJL15" s="321"/>
      <c r="JJM15" s="321"/>
      <c r="JJN15" s="321"/>
      <c r="JJO15" s="321"/>
      <c r="JJP15" s="321"/>
      <c r="JJQ15" s="321"/>
      <c r="JJR15" s="321"/>
      <c r="JJS15" s="321"/>
      <c r="JJT15" s="321"/>
      <c r="JJU15" s="321"/>
      <c r="JJV15" s="321"/>
      <c r="JJW15" s="321"/>
      <c r="JJX15" s="321"/>
      <c r="JJY15" s="321"/>
      <c r="JJZ15" s="321"/>
      <c r="JKA15" s="321"/>
      <c r="JKB15" s="321"/>
      <c r="JKC15" s="321"/>
      <c r="JKD15" s="321"/>
      <c r="JKE15" s="321"/>
      <c r="JKF15" s="321"/>
      <c r="JKG15" s="321"/>
      <c r="JKH15" s="321"/>
      <c r="JKI15" s="321"/>
      <c r="JKJ15" s="321"/>
      <c r="JKK15" s="321"/>
      <c r="JKL15" s="321"/>
      <c r="JKM15" s="321"/>
      <c r="JKN15" s="321"/>
      <c r="JKO15" s="321"/>
      <c r="JKP15" s="321"/>
      <c r="JKQ15" s="321"/>
      <c r="JKR15" s="321"/>
      <c r="JKS15" s="321"/>
      <c r="JKT15" s="321"/>
      <c r="JKU15" s="321"/>
      <c r="JKV15" s="321"/>
      <c r="JKW15" s="321"/>
      <c r="JKX15" s="321"/>
      <c r="JKY15" s="321"/>
      <c r="JKZ15" s="321"/>
      <c r="JLA15" s="321"/>
      <c r="JLB15" s="321"/>
      <c r="JLC15" s="321"/>
      <c r="JLD15" s="321"/>
      <c r="JLE15" s="321"/>
      <c r="JLF15" s="321"/>
      <c r="JLG15" s="321"/>
      <c r="JLH15" s="321"/>
      <c r="JLI15" s="321"/>
      <c r="JLJ15" s="321"/>
      <c r="JLK15" s="321"/>
      <c r="JLL15" s="321"/>
      <c r="JLM15" s="321"/>
      <c r="JLN15" s="321"/>
      <c r="JLO15" s="321"/>
      <c r="JLP15" s="321"/>
      <c r="JLQ15" s="321"/>
      <c r="JLR15" s="321"/>
      <c r="JLS15" s="321"/>
      <c r="JLT15" s="321"/>
      <c r="JLU15" s="321"/>
      <c r="JLV15" s="321"/>
      <c r="JLW15" s="321"/>
      <c r="JLX15" s="321"/>
      <c r="JLY15" s="321"/>
      <c r="JLZ15" s="321"/>
      <c r="JMA15" s="321"/>
      <c r="JMB15" s="321"/>
      <c r="JMC15" s="321"/>
      <c r="JMD15" s="321"/>
      <c r="JME15" s="321"/>
      <c r="JMF15" s="321"/>
      <c r="JMG15" s="321"/>
      <c r="JMH15" s="321"/>
      <c r="JMI15" s="321"/>
      <c r="JMJ15" s="321"/>
      <c r="JMK15" s="321"/>
      <c r="JML15" s="321"/>
      <c r="JMM15" s="321"/>
      <c r="JMN15" s="321"/>
      <c r="JMO15" s="321"/>
      <c r="JMP15" s="321"/>
      <c r="JMQ15" s="321"/>
      <c r="JMR15" s="321"/>
      <c r="JMS15" s="321"/>
      <c r="JMT15" s="321"/>
      <c r="JMU15" s="321"/>
      <c r="JMV15" s="321"/>
      <c r="JMW15" s="321"/>
      <c r="JMX15" s="321"/>
      <c r="JMY15" s="321"/>
      <c r="JMZ15" s="321"/>
      <c r="JNA15" s="321"/>
      <c r="JNB15" s="321"/>
      <c r="JNC15" s="321"/>
      <c r="JND15" s="321"/>
      <c r="JNE15" s="321"/>
      <c r="JNF15" s="321"/>
      <c r="JNG15" s="321"/>
      <c r="JNH15" s="321"/>
      <c r="JNI15" s="321"/>
      <c r="JNJ15" s="321"/>
      <c r="JNK15" s="321"/>
      <c r="JNL15" s="321"/>
      <c r="JNM15" s="321"/>
      <c r="JNN15" s="321"/>
      <c r="JNO15" s="321"/>
      <c r="JNP15" s="321"/>
      <c r="JNQ15" s="321"/>
      <c r="JNR15" s="321"/>
      <c r="JNS15" s="321"/>
      <c r="JNT15" s="321"/>
      <c r="JNU15" s="321"/>
      <c r="JNV15" s="321"/>
      <c r="JNW15" s="321"/>
      <c r="JNX15" s="321"/>
      <c r="JNY15" s="321"/>
      <c r="JNZ15" s="321"/>
      <c r="JOA15" s="321"/>
      <c r="JOB15" s="321"/>
      <c r="JOC15" s="321"/>
      <c r="JOD15" s="321"/>
      <c r="JOE15" s="321"/>
      <c r="JOF15" s="321"/>
      <c r="JOG15" s="321"/>
      <c r="JOH15" s="321"/>
      <c r="JOI15" s="321"/>
      <c r="JOJ15" s="321"/>
      <c r="JOK15" s="321"/>
      <c r="JOL15" s="321"/>
      <c r="JOM15" s="321"/>
      <c r="JON15" s="321"/>
      <c r="JOO15" s="321"/>
      <c r="JOP15" s="321"/>
      <c r="JOQ15" s="321"/>
      <c r="JOR15" s="321"/>
      <c r="JOS15" s="321"/>
      <c r="JOT15" s="321"/>
      <c r="JOU15" s="321"/>
      <c r="JOV15" s="321"/>
      <c r="JOW15" s="321"/>
      <c r="JOX15" s="321"/>
      <c r="JOY15" s="321"/>
      <c r="JOZ15" s="321"/>
      <c r="JPA15" s="321"/>
      <c r="JPB15" s="321"/>
      <c r="JPC15" s="321"/>
      <c r="JPD15" s="321"/>
      <c r="JPE15" s="321"/>
      <c r="JPF15" s="321"/>
      <c r="JPG15" s="321"/>
      <c r="JPH15" s="321"/>
      <c r="JPI15" s="321"/>
      <c r="JPJ15" s="321"/>
      <c r="JPK15" s="321"/>
      <c r="JPL15" s="321"/>
      <c r="JPM15" s="321"/>
      <c r="JPN15" s="321"/>
      <c r="JPO15" s="321"/>
      <c r="JPP15" s="321"/>
      <c r="JPQ15" s="321"/>
      <c r="JPR15" s="321"/>
      <c r="JPS15" s="321"/>
      <c r="JPT15" s="321"/>
      <c r="JPU15" s="321"/>
      <c r="JPV15" s="321"/>
      <c r="JPW15" s="321"/>
      <c r="JPX15" s="321"/>
      <c r="JPY15" s="321"/>
      <c r="JPZ15" s="321"/>
      <c r="JQA15" s="321"/>
      <c r="JQB15" s="321"/>
      <c r="JQC15" s="321"/>
      <c r="JQD15" s="321"/>
      <c r="JQE15" s="321"/>
      <c r="JQF15" s="321"/>
      <c r="JQG15" s="321"/>
      <c r="JQH15" s="321"/>
      <c r="JQI15" s="321"/>
      <c r="JQJ15" s="321"/>
      <c r="JQK15" s="321"/>
      <c r="JQL15" s="321"/>
      <c r="JQM15" s="321"/>
      <c r="JQN15" s="321"/>
      <c r="JQO15" s="321"/>
      <c r="JQP15" s="321"/>
      <c r="JQQ15" s="321"/>
      <c r="JQR15" s="321"/>
      <c r="JQS15" s="321"/>
      <c r="JQT15" s="321"/>
      <c r="JQU15" s="321"/>
      <c r="JQV15" s="321"/>
      <c r="JQW15" s="321"/>
      <c r="JQX15" s="321"/>
      <c r="JQY15" s="321"/>
      <c r="JQZ15" s="321"/>
      <c r="JRA15" s="321"/>
      <c r="JRB15" s="321"/>
      <c r="JRC15" s="321"/>
      <c r="JRD15" s="321"/>
      <c r="JRE15" s="321"/>
      <c r="JRF15" s="321"/>
      <c r="JRG15" s="321"/>
      <c r="JRH15" s="321"/>
      <c r="JRI15" s="321"/>
      <c r="JRJ15" s="321"/>
      <c r="JRK15" s="321"/>
      <c r="JRL15" s="321"/>
      <c r="JRM15" s="321"/>
      <c r="JRN15" s="321"/>
      <c r="JRO15" s="321"/>
      <c r="JRP15" s="321"/>
      <c r="JRQ15" s="321"/>
      <c r="JRR15" s="321"/>
      <c r="JRS15" s="321"/>
      <c r="JRT15" s="321"/>
      <c r="JRU15" s="321"/>
      <c r="JRV15" s="321"/>
      <c r="JRW15" s="321"/>
      <c r="JRX15" s="321"/>
      <c r="JRY15" s="321"/>
      <c r="JRZ15" s="321"/>
      <c r="JSA15" s="321"/>
      <c r="JSB15" s="321"/>
      <c r="JSC15" s="321"/>
      <c r="JSD15" s="321"/>
      <c r="JSE15" s="321"/>
      <c r="JSF15" s="321"/>
      <c r="JSG15" s="321"/>
      <c r="JSH15" s="321"/>
      <c r="JSI15" s="321"/>
      <c r="JSJ15" s="321"/>
      <c r="JSK15" s="321"/>
      <c r="JSL15" s="321"/>
      <c r="JSM15" s="321"/>
      <c r="JSN15" s="321"/>
      <c r="JSO15" s="321"/>
      <c r="JSP15" s="321"/>
      <c r="JSQ15" s="321"/>
      <c r="JSR15" s="321"/>
      <c r="JSS15" s="321"/>
      <c r="JST15" s="321"/>
      <c r="JSU15" s="321"/>
      <c r="JSV15" s="321"/>
      <c r="JSW15" s="321"/>
      <c r="JSX15" s="321"/>
      <c r="JSY15" s="321"/>
      <c r="JSZ15" s="321"/>
      <c r="JTA15" s="321"/>
      <c r="JTB15" s="321"/>
      <c r="JTC15" s="321"/>
      <c r="JTD15" s="321"/>
      <c r="JTE15" s="321"/>
      <c r="JTF15" s="321"/>
      <c r="JTG15" s="321"/>
      <c r="JTH15" s="321"/>
      <c r="JTI15" s="321"/>
      <c r="JTJ15" s="321"/>
      <c r="JTK15" s="321"/>
      <c r="JTL15" s="321"/>
      <c r="JTM15" s="321"/>
      <c r="JTN15" s="321"/>
      <c r="JTO15" s="321"/>
      <c r="JTP15" s="321"/>
      <c r="JTQ15" s="321"/>
      <c r="JTR15" s="321"/>
      <c r="JTS15" s="321"/>
      <c r="JTT15" s="321"/>
      <c r="JTU15" s="321"/>
      <c r="JTV15" s="321"/>
      <c r="JTW15" s="321"/>
      <c r="JTX15" s="321"/>
      <c r="JTY15" s="321"/>
      <c r="JTZ15" s="321"/>
      <c r="JUA15" s="321"/>
      <c r="JUB15" s="321"/>
      <c r="JUC15" s="321"/>
      <c r="JUD15" s="321"/>
      <c r="JUE15" s="321"/>
      <c r="JUF15" s="321"/>
      <c r="JUG15" s="321"/>
      <c r="JUH15" s="321"/>
      <c r="JUI15" s="321"/>
      <c r="JUJ15" s="321"/>
      <c r="JUK15" s="321"/>
      <c r="JUL15" s="321"/>
      <c r="JUM15" s="321"/>
      <c r="JUN15" s="321"/>
      <c r="JUO15" s="321"/>
      <c r="JUP15" s="321"/>
      <c r="JUQ15" s="321"/>
      <c r="JUR15" s="321"/>
      <c r="JUS15" s="321"/>
      <c r="JUT15" s="321"/>
      <c r="JUU15" s="321"/>
      <c r="JUV15" s="321"/>
      <c r="JUW15" s="321"/>
      <c r="JUX15" s="321"/>
      <c r="JUY15" s="321"/>
      <c r="JUZ15" s="321"/>
      <c r="JVA15" s="321"/>
      <c r="JVB15" s="321"/>
      <c r="JVC15" s="321"/>
      <c r="JVD15" s="321"/>
      <c r="JVE15" s="321"/>
      <c r="JVF15" s="321"/>
      <c r="JVG15" s="321"/>
      <c r="JVH15" s="321"/>
      <c r="JVI15" s="321"/>
      <c r="JVJ15" s="321"/>
      <c r="JVK15" s="321"/>
      <c r="JVL15" s="321"/>
      <c r="JVM15" s="321"/>
      <c r="JVN15" s="321"/>
      <c r="JVO15" s="321"/>
      <c r="JVP15" s="321"/>
      <c r="JVQ15" s="321"/>
      <c r="JVR15" s="321"/>
      <c r="JVS15" s="321"/>
      <c r="JVT15" s="321"/>
      <c r="JVU15" s="321"/>
      <c r="JVV15" s="321"/>
      <c r="JVW15" s="321"/>
      <c r="JVX15" s="321"/>
      <c r="JVY15" s="321"/>
      <c r="JVZ15" s="321"/>
      <c r="JWA15" s="321"/>
      <c r="JWB15" s="321"/>
      <c r="JWC15" s="321"/>
      <c r="JWD15" s="321"/>
      <c r="JWE15" s="321"/>
      <c r="JWF15" s="321"/>
      <c r="JWG15" s="321"/>
      <c r="JWH15" s="321"/>
      <c r="JWI15" s="321"/>
      <c r="JWJ15" s="321"/>
      <c r="JWK15" s="321"/>
      <c r="JWL15" s="321"/>
      <c r="JWM15" s="321"/>
      <c r="JWN15" s="321"/>
      <c r="JWO15" s="321"/>
      <c r="JWP15" s="321"/>
      <c r="JWQ15" s="321"/>
      <c r="JWR15" s="321"/>
      <c r="JWS15" s="321"/>
      <c r="JWT15" s="321"/>
      <c r="JWU15" s="321"/>
      <c r="JWV15" s="321"/>
      <c r="JWW15" s="321"/>
      <c r="JWX15" s="321"/>
      <c r="JWY15" s="321"/>
      <c r="JWZ15" s="321"/>
      <c r="JXA15" s="321"/>
      <c r="JXB15" s="321"/>
      <c r="JXC15" s="321"/>
      <c r="JXD15" s="321"/>
      <c r="JXE15" s="321"/>
      <c r="JXF15" s="321"/>
      <c r="JXG15" s="321"/>
      <c r="JXH15" s="321"/>
      <c r="JXI15" s="321"/>
      <c r="JXJ15" s="321"/>
      <c r="JXK15" s="321"/>
      <c r="JXL15" s="321"/>
      <c r="JXM15" s="321"/>
      <c r="JXN15" s="321"/>
      <c r="JXO15" s="321"/>
      <c r="JXP15" s="321"/>
      <c r="JXQ15" s="321"/>
      <c r="JXR15" s="321"/>
      <c r="JXS15" s="321"/>
      <c r="JXT15" s="321"/>
      <c r="JXU15" s="321"/>
      <c r="JXV15" s="321"/>
      <c r="JXW15" s="321"/>
      <c r="JXX15" s="321"/>
      <c r="JXY15" s="321"/>
      <c r="JXZ15" s="321"/>
      <c r="JYA15" s="321"/>
      <c r="JYB15" s="321"/>
      <c r="JYC15" s="321"/>
      <c r="JYD15" s="321"/>
      <c r="JYE15" s="321"/>
      <c r="JYF15" s="321"/>
      <c r="JYG15" s="321"/>
      <c r="JYH15" s="321"/>
      <c r="JYI15" s="321"/>
      <c r="JYJ15" s="321"/>
      <c r="JYK15" s="321"/>
      <c r="JYL15" s="321"/>
      <c r="JYM15" s="321"/>
      <c r="JYN15" s="321"/>
      <c r="JYO15" s="321"/>
      <c r="JYP15" s="321"/>
      <c r="JYQ15" s="321"/>
      <c r="JYR15" s="321"/>
      <c r="JYS15" s="321"/>
      <c r="JYT15" s="321"/>
      <c r="JYU15" s="321"/>
      <c r="JYV15" s="321"/>
      <c r="JYW15" s="321"/>
      <c r="JYX15" s="321"/>
      <c r="JYY15" s="321"/>
      <c r="JYZ15" s="321"/>
      <c r="JZA15" s="321"/>
      <c r="JZB15" s="321"/>
      <c r="JZC15" s="321"/>
      <c r="JZD15" s="321"/>
      <c r="JZE15" s="321"/>
      <c r="JZF15" s="321"/>
      <c r="JZG15" s="321"/>
      <c r="JZH15" s="321"/>
      <c r="JZI15" s="321"/>
      <c r="JZJ15" s="321"/>
      <c r="JZK15" s="321"/>
      <c r="JZL15" s="321"/>
      <c r="JZM15" s="321"/>
      <c r="JZN15" s="321"/>
      <c r="JZO15" s="321"/>
      <c r="JZP15" s="321"/>
      <c r="JZQ15" s="321"/>
      <c r="JZR15" s="321"/>
      <c r="JZS15" s="321"/>
      <c r="JZT15" s="321"/>
      <c r="JZU15" s="321"/>
      <c r="JZV15" s="321"/>
      <c r="JZW15" s="321"/>
      <c r="JZX15" s="321"/>
      <c r="JZY15" s="321"/>
      <c r="JZZ15" s="321"/>
      <c r="KAA15" s="321"/>
      <c r="KAB15" s="321"/>
      <c r="KAC15" s="321"/>
      <c r="KAD15" s="321"/>
      <c r="KAE15" s="321"/>
      <c r="KAF15" s="321"/>
      <c r="KAG15" s="321"/>
      <c r="KAH15" s="321"/>
      <c r="KAI15" s="321"/>
      <c r="KAJ15" s="321"/>
      <c r="KAK15" s="321"/>
      <c r="KAL15" s="321"/>
      <c r="KAM15" s="321"/>
      <c r="KAN15" s="321"/>
      <c r="KAO15" s="321"/>
      <c r="KAP15" s="321"/>
      <c r="KAQ15" s="321"/>
      <c r="KAR15" s="321"/>
      <c r="KAS15" s="321"/>
      <c r="KAT15" s="321"/>
      <c r="KAU15" s="321"/>
      <c r="KAV15" s="321"/>
      <c r="KAW15" s="321"/>
      <c r="KAX15" s="321"/>
      <c r="KAY15" s="321"/>
      <c r="KAZ15" s="321"/>
      <c r="KBA15" s="321"/>
      <c r="KBB15" s="321"/>
      <c r="KBC15" s="321"/>
      <c r="KBD15" s="321"/>
      <c r="KBE15" s="321"/>
      <c r="KBF15" s="321"/>
      <c r="KBG15" s="321"/>
      <c r="KBH15" s="321"/>
      <c r="KBI15" s="321"/>
      <c r="KBJ15" s="321"/>
      <c r="KBK15" s="321"/>
      <c r="KBL15" s="321"/>
      <c r="KBM15" s="321"/>
      <c r="KBN15" s="321"/>
      <c r="KBO15" s="321"/>
      <c r="KBP15" s="321"/>
      <c r="KBQ15" s="321"/>
      <c r="KBR15" s="321"/>
      <c r="KBS15" s="321"/>
      <c r="KBT15" s="321"/>
      <c r="KBU15" s="321"/>
      <c r="KBV15" s="321"/>
      <c r="KBW15" s="321"/>
      <c r="KBX15" s="321"/>
      <c r="KBY15" s="321"/>
      <c r="KBZ15" s="321"/>
      <c r="KCA15" s="321"/>
      <c r="KCB15" s="321"/>
      <c r="KCC15" s="321"/>
      <c r="KCD15" s="321"/>
      <c r="KCE15" s="321"/>
      <c r="KCF15" s="321"/>
      <c r="KCG15" s="321"/>
      <c r="KCH15" s="321"/>
      <c r="KCI15" s="321"/>
      <c r="KCJ15" s="321"/>
      <c r="KCK15" s="321"/>
      <c r="KCL15" s="321"/>
      <c r="KCM15" s="321"/>
      <c r="KCN15" s="321"/>
      <c r="KCO15" s="321"/>
      <c r="KCP15" s="321"/>
      <c r="KCQ15" s="321"/>
      <c r="KCR15" s="321"/>
      <c r="KCS15" s="321"/>
      <c r="KCT15" s="321"/>
      <c r="KCU15" s="321"/>
      <c r="KCV15" s="321"/>
      <c r="KCW15" s="321"/>
      <c r="KCX15" s="321"/>
      <c r="KCY15" s="321"/>
      <c r="KCZ15" s="321"/>
      <c r="KDA15" s="321"/>
      <c r="KDB15" s="321"/>
      <c r="KDC15" s="321"/>
      <c r="KDD15" s="321"/>
      <c r="KDE15" s="321"/>
      <c r="KDF15" s="321"/>
      <c r="KDG15" s="321"/>
      <c r="KDH15" s="321"/>
      <c r="KDI15" s="321"/>
      <c r="KDJ15" s="321"/>
      <c r="KDK15" s="321"/>
      <c r="KDL15" s="321"/>
      <c r="KDM15" s="321"/>
      <c r="KDN15" s="321"/>
      <c r="KDO15" s="321"/>
      <c r="KDP15" s="321"/>
      <c r="KDQ15" s="321"/>
      <c r="KDR15" s="321"/>
      <c r="KDS15" s="321"/>
      <c r="KDT15" s="321"/>
      <c r="KDU15" s="321"/>
      <c r="KDV15" s="321"/>
      <c r="KDW15" s="321"/>
      <c r="KDX15" s="321"/>
      <c r="KDY15" s="321"/>
      <c r="KDZ15" s="321"/>
      <c r="KEA15" s="321"/>
      <c r="KEB15" s="321"/>
      <c r="KEC15" s="321"/>
      <c r="KED15" s="321"/>
      <c r="KEE15" s="321"/>
      <c r="KEF15" s="321"/>
      <c r="KEG15" s="321"/>
      <c r="KEH15" s="321"/>
      <c r="KEI15" s="321"/>
      <c r="KEJ15" s="321"/>
      <c r="KEK15" s="321"/>
      <c r="KEL15" s="321"/>
      <c r="KEM15" s="321"/>
      <c r="KEN15" s="321"/>
      <c r="KEO15" s="321"/>
      <c r="KEP15" s="321"/>
      <c r="KEQ15" s="321"/>
      <c r="KER15" s="321"/>
      <c r="KES15" s="321"/>
      <c r="KET15" s="321"/>
      <c r="KEU15" s="321"/>
      <c r="KEV15" s="321"/>
      <c r="KEW15" s="321"/>
      <c r="KEX15" s="321"/>
      <c r="KEY15" s="321"/>
      <c r="KEZ15" s="321"/>
      <c r="KFA15" s="321"/>
      <c r="KFB15" s="321"/>
      <c r="KFC15" s="321"/>
      <c r="KFD15" s="321"/>
      <c r="KFE15" s="321"/>
      <c r="KFF15" s="321"/>
      <c r="KFG15" s="321"/>
      <c r="KFH15" s="321"/>
      <c r="KFI15" s="321"/>
      <c r="KFJ15" s="321"/>
      <c r="KFK15" s="321"/>
      <c r="KFL15" s="321"/>
      <c r="KFM15" s="321"/>
      <c r="KFN15" s="321"/>
      <c r="KFO15" s="321"/>
      <c r="KFP15" s="321"/>
      <c r="KFQ15" s="321"/>
      <c r="KFR15" s="321"/>
      <c r="KFS15" s="321"/>
      <c r="KFT15" s="321"/>
      <c r="KFU15" s="321"/>
      <c r="KFV15" s="321"/>
      <c r="KFW15" s="321"/>
      <c r="KFX15" s="321"/>
      <c r="KFY15" s="321"/>
      <c r="KFZ15" s="321"/>
      <c r="KGA15" s="321"/>
      <c r="KGB15" s="321"/>
      <c r="KGC15" s="321"/>
      <c r="KGD15" s="321"/>
      <c r="KGE15" s="321"/>
      <c r="KGF15" s="321"/>
      <c r="KGG15" s="321"/>
      <c r="KGH15" s="321"/>
      <c r="KGI15" s="321"/>
      <c r="KGJ15" s="321"/>
      <c r="KGK15" s="321"/>
      <c r="KGL15" s="321"/>
      <c r="KGM15" s="321"/>
      <c r="KGN15" s="321"/>
      <c r="KGO15" s="321"/>
      <c r="KGP15" s="321"/>
      <c r="KGQ15" s="321"/>
      <c r="KGR15" s="321"/>
      <c r="KGS15" s="321"/>
      <c r="KGT15" s="321"/>
      <c r="KGU15" s="321"/>
      <c r="KGV15" s="321"/>
      <c r="KGW15" s="321"/>
      <c r="KGX15" s="321"/>
      <c r="KGY15" s="321"/>
      <c r="KGZ15" s="321"/>
      <c r="KHA15" s="321"/>
      <c r="KHB15" s="321"/>
      <c r="KHC15" s="321"/>
      <c r="KHD15" s="321"/>
      <c r="KHE15" s="321"/>
      <c r="KHF15" s="321"/>
      <c r="KHG15" s="321"/>
      <c r="KHH15" s="321"/>
      <c r="KHI15" s="321"/>
      <c r="KHJ15" s="321"/>
      <c r="KHK15" s="321"/>
      <c r="KHL15" s="321"/>
      <c r="KHM15" s="321"/>
      <c r="KHN15" s="321"/>
      <c r="KHO15" s="321"/>
      <c r="KHP15" s="321"/>
      <c r="KHQ15" s="321"/>
      <c r="KHR15" s="321"/>
      <c r="KHS15" s="321"/>
      <c r="KHT15" s="321"/>
      <c r="KHU15" s="321"/>
      <c r="KHV15" s="321"/>
      <c r="KHW15" s="321"/>
      <c r="KHX15" s="321"/>
      <c r="KHY15" s="321"/>
      <c r="KHZ15" s="321"/>
      <c r="KIA15" s="321"/>
      <c r="KIB15" s="321"/>
      <c r="KIC15" s="321"/>
      <c r="KID15" s="321"/>
      <c r="KIE15" s="321"/>
      <c r="KIF15" s="321"/>
      <c r="KIG15" s="321"/>
      <c r="KIH15" s="321"/>
      <c r="KII15" s="321"/>
      <c r="KIJ15" s="321"/>
      <c r="KIK15" s="321"/>
      <c r="KIL15" s="321"/>
      <c r="KIM15" s="321"/>
      <c r="KIN15" s="321"/>
      <c r="KIO15" s="321"/>
      <c r="KIP15" s="321"/>
      <c r="KIQ15" s="321"/>
      <c r="KIR15" s="321"/>
      <c r="KIS15" s="321"/>
      <c r="KIT15" s="321"/>
      <c r="KIU15" s="321"/>
      <c r="KIV15" s="321"/>
      <c r="KIW15" s="321"/>
      <c r="KIX15" s="321"/>
      <c r="KIY15" s="321"/>
      <c r="KIZ15" s="321"/>
      <c r="KJA15" s="321"/>
      <c r="KJB15" s="321"/>
      <c r="KJC15" s="321"/>
      <c r="KJD15" s="321"/>
      <c r="KJE15" s="321"/>
      <c r="KJF15" s="321"/>
      <c r="KJG15" s="321"/>
      <c r="KJH15" s="321"/>
      <c r="KJI15" s="321"/>
      <c r="KJJ15" s="321"/>
      <c r="KJK15" s="321"/>
      <c r="KJL15" s="321"/>
      <c r="KJM15" s="321"/>
      <c r="KJN15" s="321"/>
      <c r="KJO15" s="321"/>
      <c r="KJP15" s="321"/>
      <c r="KJQ15" s="321"/>
      <c r="KJR15" s="321"/>
      <c r="KJS15" s="321"/>
      <c r="KJT15" s="321"/>
      <c r="KJU15" s="321"/>
      <c r="KJV15" s="321"/>
      <c r="KJW15" s="321"/>
      <c r="KJX15" s="321"/>
      <c r="KJY15" s="321"/>
      <c r="KJZ15" s="321"/>
      <c r="KKA15" s="321"/>
      <c r="KKB15" s="321"/>
      <c r="KKC15" s="321"/>
      <c r="KKD15" s="321"/>
      <c r="KKE15" s="321"/>
      <c r="KKF15" s="321"/>
      <c r="KKG15" s="321"/>
      <c r="KKH15" s="321"/>
      <c r="KKI15" s="321"/>
      <c r="KKJ15" s="321"/>
      <c r="KKK15" s="321"/>
      <c r="KKL15" s="321"/>
      <c r="KKM15" s="321"/>
      <c r="KKN15" s="321"/>
      <c r="KKO15" s="321"/>
      <c r="KKP15" s="321"/>
      <c r="KKQ15" s="321"/>
      <c r="KKR15" s="321"/>
      <c r="KKS15" s="321"/>
      <c r="KKT15" s="321"/>
      <c r="KKU15" s="321"/>
      <c r="KKV15" s="321"/>
      <c r="KKW15" s="321"/>
      <c r="KKX15" s="321"/>
      <c r="KKY15" s="321"/>
      <c r="KKZ15" s="321"/>
      <c r="KLA15" s="321"/>
      <c r="KLB15" s="321"/>
      <c r="KLC15" s="321"/>
      <c r="KLD15" s="321"/>
      <c r="KLE15" s="321"/>
      <c r="KLF15" s="321"/>
      <c r="KLG15" s="321"/>
      <c r="KLH15" s="321"/>
      <c r="KLI15" s="321"/>
      <c r="KLJ15" s="321"/>
      <c r="KLK15" s="321"/>
      <c r="KLL15" s="321"/>
      <c r="KLM15" s="321"/>
      <c r="KLN15" s="321"/>
      <c r="KLO15" s="321"/>
      <c r="KLP15" s="321"/>
      <c r="KLQ15" s="321"/>
      <c r="KLR15" s="321"/>
      <c r="KLS15" s="321"/>
      <c r="KLT15" s="321"/>
      <c r="KLU15" s="321"/>
      <c r="KLV15" s="321"/>
      <c r="KLW15" s="321"/>
      <c r="KLX15" s="321"/>
      <c r="KLY15" s="321"/>
      <c r="KLZ15" s="321"/>
      <c r="KMA15" s="321"/>
      <c r="KMB15" s="321"/>
      <c r="KMC15" s="321"/>
      <c r="KMD15" s="321"/>
      <c r="KME15" s="321"/>
      <c r="KMF15" s="321"/>
      <c r="KMG15" s="321"/>
      <c r="KMH15" s="321"/>
      <c r="KMI15" s="321"/>
      <c r="KMJ15" s="321"/>
      <c r="KMK15" s="321"/>
      <c r="KML15" s="321"/>
      <c r="KMM15" s="321"/>
      <c r="KMN15" s="321"/>
      <c r="KMO15" s="321"/>
      <c r="KMP15" s="321"/>
      <c r="KMQ15" s="321"/>
      <c r="KMR15" s="321"/>
      <c r="KMS15" s="321"/>
      <c r="KMT15" s="321"/>
      <c r="KMU15" s="321"/>
      <c r="KMV15" s="321"/>
      <c r="KMW15" s="321"/>
      <c r="KMX15" s="321"/>
      <c r="KMY15" s="321"/>
      <c r="KMZ15" s="321"/>
      <c r="KNA15" s="321"/>
      <c r="KNB15" s="321"/>
      <c r="KNC15" s="321"/>
      <c r="KND15" s="321"/>
      <c r="KNE15" s="321"/>
      <c r="KNF15" s="321"/>
      <c r="KNG15" s="321"/>
      <c r="KNH15" s="321"/>
      <c r="KNI15" s="321"/>
      <c r="KNJ15" s="321"/>
      <c r="KNK15" s="321"/>
      <c r="KNL15" s="321"/>
      <c r="KNM15" s="321"/>
      <c r="KNN15" s="321"/>
      <c r="KNO15" s="321"/>
      <c r="KNP15" s="321"/>
      <c r="KNQ15" s="321"/>
      <c r="KNR15" s="321"/>
      <c r="KNS15" s="321"/>
      <c r="KNT15" s="321"/>
      <c r="KNU15" s="321"/>
      <c r="KNV15" s="321"/>
      <c r="KNW15" s="321"/>
      <c r="KNX15" s="321"/>
      <c r="KNY15" s="321"/>
      <c r="KNZ15" s="321"/>
      <c r="KOA15" s="321"/>
      <c r="KOB15" s="321"/>
      <c r="KOC15" s="321"/>
      <c r="KOD15" s="321"/>
      <c r="KOE15" s="321"/>
      <c r="KOF15" s="321"/>
      <c r="KOG15" s="321"/>
      <c r="KOH15" s="321"/>
      <c r="KOI15" s="321"/>
      <c r="KOJ15" s="321"/>
      <c r="KOK15" s="321"/>
      <c r="KOL15" s="321"/>
      <c r="KOM15" s="321"/>
      <c r="KON15" s="321"/>
      <c r="KOO15" s="321"/>
      <c r="KOP15" s="321"/>
      <c r="KOQ15" s="321"/>
      <c r="KOR15" s="321"/>
      <c r="KOS15" s="321"/>
      <c r="KOT15" s="321"/>
      <c r="KOU15" s="321"/>
      <c r="KOV15" s="321"/>
      <c r="KOW15" s="321"/>
      <c r="KOX15" s="321"/>
      <c r="KOY15" s="321"/>
      <c r="KOZ15" s="321"/>
      <c r="KPA15" s="321"/>
      <c r="KPB15" s="321"/>
      <c r="KPC15" s="321"/>
      <c r="KPD15" s="321"/>
      <c r="KPE15" s="321"/>
      <c r="KPF15" s="321"/>
      <c r="KPG15" s="321"/>
      <c r="KPH15" s="321"/>
      <c r="KPI15" s="321"/>
      <c r="KPJ15" s="321"/>
      <c r="KPK15" s="321"/>
      <c r="KPL15" s="321"/>
      <c r="KPM15" s="321"/>
      <c r="KPN15" s="321"/>
      <c r="KPO15" s="321"/>
      <c r="KPP15" s="321"/>
      <c r="KPQ15" s="321"/>
      <c r="KPR15" s="321"/>
      <c r="KPS15" s="321"/>
      <c r="KPT15" s="321"/>
      <c r="KPU15" s="321"/>
      <c r="KPV15" s="321"/>
      <c r="KPW15" s="321"/>
      <c r="KPX15" s="321"/>
      <c r="KPY15" s="321"/>
      <c r="KPZ15" s="321"/>
      <c r="KQA15" s="321"/>
      <c r="KQB15" s="321"/>
      <c r="KQC15" s="321"/>
      <c r="KQD15" s="321"/>
      <c r="KQE15" s="321"/>
      <c r="KQF15" s="321"/>
      <c r="KQG15" s="321"/>
      <c r="KQH15" s="321"/>
      <c r="KQI15" s="321"/>
      <c r="KQJ15" s="321"/>
      <c r="KQK15" s="321"/>
      <c r="KQL15" s="321"/>
      <c r="KQM15" s="321"/>
      <c r="KQN15" s="321"/>
      <c r="KQO15" s="321"/>
      <c r="KQP15" s="321"/>
      <c r="KQQ15" s="321"/>
      <c r="KQR15" s="321"/>
      <c r="KQS15" s="321"/>
      <c r="KQT15" s="321"/>
      <c r="KQU15" s="321"/>
      <c r="KQV15" s="321"/>
      <c r="KQW15" s="321"/>
      <c r="KQX15" s="321"/>
      <c r="KQY15" s="321"/>
      <c r="KQZ15" s="321"/>
      <c r="KRA15" s="321"/>
      <c r="KRB15" s="321"/>
      <c r="KRC15" s="321"/>
      <c r="KRD15" s="321"/>
      <c r="KRE15" s="321"/>
      <c r="KRF15" s="321"/>
      <c r="KRG15" s="321"/>
      <c r="KRH15" s="321"/>
      <c r="KRI15" s="321"/>
      <c r="KRJ15" s="321"/>
      <c r="KRK15" s="321"/>
      <c r="KRL15" s="321"/>
      <c r="KRM15" s="321"/>
      <c r="KRN15" s="321"/>
      <c r="KRO15" s="321"/>
      <c r="KRP15" s="321"/>
      <c r="KRQ15" s="321"/>
      <c r="KRR15" s="321"/>
      <c r="KRS15" s="321"/>
      <c r="KRT15" s="321"/>
      <c r="KRU15" s="321"/>
      <c r="KRV15" s="321"/>
      <c r="KRW15" s="321"/>
      <c r="KRX15" s="321"/>
      <c r="KRY15" s="321"/>
      <c r="KRZ15" s="321"/>
      <c r="KSA15" s="321"/>
      <c r="KSB15" s="321"/>
      <c r="KSC15" s="321"/>
      <c r="KSD15" s="321"/>
      <c r="KSE15" s="321"/>
      <c r="KSF15" s="321"/>
      <c r="KSG15" s="321"/>
      <c r="KSH15" s="321"/>
      <c r="KSI15" s="321"/>
      <c r="KSJ15" s="321"/>
      <c r="KSK15" s="321"/>
      <c r="KSL15" s="321"/>
      <c r="KSM15" s="321"/>
      <c r="KSN15" s="321"/>
      <c r="KSO15" s="321"/>
      <c r="KSP15" s="321"/>
      <c r="KSQ15" s="321"/>
      <c r="KSR15" s="321"/>
      <c r="KSS15" s="321"/>
      <c r="KST15" s="321"/>
      <c r="KSU15" s="321"/>
      <c r="KSV15" s="321"/>
      <c r="KSW15" s="321"/>
      <c r="KSX15" s="321"/>
      <c r="KSY15" s="321"/>
      <c r="KSZ15" s="321"/>
      <c r="KTA15" s="321"/>
      <c r="KTB15" s="321"/>
      <c r="KTC15" s="321"/>
      <c r="KTD15" s="321"/>
      <c r="KTE15" s="321"/>
      <c r="KTF15" s="321"/>
      <c r="KTG15" s="321"/>
      <c r="KTH15" s="321"/>
      <c r="KTI15" s="321"/>
      <c r="KTJ15" s="321"/>
      <c r="KTK15" s="321"/>
      <c r="KTL15" s="321"/>
      <c r="KTM15" s="321"/>
      <c r="KTN15" s="321"/>
      <c r="KTO15" s="321"/>
      <c r="KTP15" s="321"/>
      <c r="KTQ15" s="321"/>
      <c r="KTR15" s="321"/>
      <c r="KTS15" s="321"/>
      <c r="KTT15" s="321"/>
      <c r="KTU15" s="321"/>
      <c r="KTV15" s="321"/>
      <c r="KTW15" s="321"/>
      <c r="KTX15" s="321"/>
      <c r="KTY15" s="321"/>
      <c r="KTZ15" s="321"/>
      <c r="KUA15" s="321"/>
      <c r="KUB15" s="321"/>
      <c r="KUC15" s="321"/>
      <c r="KUD15" s="321"/>
      <c r="KUE15" s="321"/>
      <c r="KUF15" s="321"/>
      <c r="KUG15" s="321"/>
      <c r="KUH15" s="321"/>
      <c r="KUI15" s="321"/>
      <c r="KUJ15" s="321"/>
      <c r="KUK15" s="321"/>
      <c r="KUL15" s="321"/>
      <c r="KUM15" s="321"/>
      <c r="KUN15" s="321"/>
      <c r="KUO15" s="321"/>
      <c r="KUP15" s="321"/>
      <c r="KUQ15" s="321"/>
      <c r="KUR15" s="321"/>
      <c r="KUS15" s="321"/>
      <c r="KUT15" s="321"/>
      <c r="KUU15" s="321"/>
      <c r="KUV15" s="321"/>
      <c r="KUW15" s="321"/>
      <c r="KUX15" s="321"/>
      <c r="KUY15" s="321"/>
      <c r="KUZ15" s="321"/>
      <c r="KVA15" s="321"/>
      <c r="KVB15" s="321"/>
      <c r="KVC15" s="321"/>
      <c r="KVD15" s="321"/>
      <c r="KVE15" s="321"/>
      <c r="KVF15" s="321"/>
      <c r="KVG15" s="321"/>
      <c r="KVH15" s="321"/>
      <c r="KVI15" s="321"/>
      <c r="KVJ15" s="321"/>
      <c r="KVK15" s="321"/>
      <c r="KVL15" s="321"/>
      <c r="KVM15" s="321"/>
      <c r="KVN15" s="321"/>
      <c r="KVO15" s="321"/>
      <c r="KVP15" s="321"/>
      <c r="KVQ15" s="321"/>
      <c r="KVR15" s="321"/>
      <c r="KVS15" s="321"/>
      <c r="KVT15" s="321"/>
      <c r="KVU15" s="321"/>
      <c r="KVV15" s="321"/>
      <c r="KVW15" s="321"/>
      <c r="KVX15" s="321"/>
      <c r="KVY15" s="321"/>
      <c r="KVZ15" s="321"/>
      <c r="KWA15" s="321"/>
      <c r="KWB15" s="321"/>
      <c r="KWC15" s="321"/>
      <c r="KWD15" s="321"/>
      <c r="KWE15" s="321"/>
      <c r="KWF15" s="321"/>
      <c r="KWG15" s="321"/>
      <c r="KWH15" s="321"/>
      <c r="KWI15" s="321"/>
      <c r="KWJ15" s="321"/>
      <c r="KWK15" s="321"/>
      <c r="KWL15" s="321"/>
      <c r="KWM15" s="321"/>
      <c r="KWN15" s="321"/>
      <c r="KWO15" s="321"/>
      <c r="KWP15" s="321"/>
      <c r="KWQ15" s="321"/>
      <c r="KWR15" s="321"/>
      <c r="KWS15" s="321"/>
      <c r="KWT15" s="321"/>
      <c r="KWU15" s="321"/>
      <c r="KWV15" s="321"/>
      <c r="KWW15" s="321"/>
      <c r="KWX15" s="321"/>
      <c r="KWY15" s="321"/>
      <c r="KWZ15" s="321"/>
      <c r="KXA15" s="321"/>
      <c r="KXB15" s="321"/>
      <c r="KXC15" s="321"/>
      <c r="KXD15" s="321"/>
      <c r="KXE15" s="321"/>
      <c r="KXF15" s="321"/>
      <c r="KXG15" s="321"/>
      <c r="KXH15" s="321"/>
      <c r="KXI15" s="321"/>
      <c r="KXJ15" s="321"/>
      <c r="KXK15" s="321"/>
      <c r="KXL15" s="321"/>
      <c r="KXM15" s="321"/>
      <c r="KXN15" s="321"/>
      <c r="KXO15" s="321"/>
      <c r="KXP15" s="321"/>
      <c r="KXQ15" s="321"/>
      <c r="KXR15" s="321"/>
      <c r="KXS15" s="321"/>
      <c r="KXT15" s="321"/>
      <c r="KXU15" s="321"/>
      <c r="KXV15" s="321"/>
      <c r="KXW15" s="321"/>
      <c r="KXX15" s="321"/>
      <c r="KXY15" s="321"/>
      <c r="KXZ15" s="321"/>
      <c r="KYA15" s="321"/>
      <c r="KYB15" s="321"/>
      <c r="KYC15" s="321"/>
      <c r="KYD15" s="321"/>
      <c r="KYE15" s="321"/>
      <c r="KYF15" s="321"/>
      <c r="KYG15" s="321"/>
      <c r="KYH15" s="321"/>
      <c r="KYI15" s="321"/>
      <c r="KYJ15" s="321"/>
      <c r="KYK15" s="321"/>
      <c r="KYL15" s="321"/>
      <c r="KYM15" s="321"/>
      <c r="KYN15" s="321"/>
      <c r="KYO15" s="321"/>
      <c r="KYP15" s="321"/>
      <c r="KYQ15" s="321"/>
      <c r="KYR15" s="321"/>
      <c r="KYS15" s="321"/>
      <c r="KYT15" s="321"/>
      <c r="KYU15" s="321"/>
      <c r="KYV15" s="321"/>
      <c r="KYW15" s="321"/>
      <c r="KYX15" s="321"/>
      <c r="KYY15" s="321"/>
      <c r="KYZ15" s="321"/>
      <c r="KZA15" s="321"/>
      <c r="KZB15" s="321"/>
      <c r="KZC15" s="321"/>
      <c r="KZD15" s="321"/>
      <c r="KZE15" s="321"/>
      <c r="KZF15" s="321"/>
      <c r="KZG15" s="321"/>
      <c r="KZH15" s="321"/>
      <c r="KZI15" s="321"/>
      <c r="KZJ15" s="321"/>
      <c r="KZK15" s="321"/>
      <c r="KZL15" s="321"/>
      <c r="KZM15" s="321"/>
      <c r="KZN15" s="321"/>
      <c r="KZO15" s="321"/>
      <c r="KZP15" s="321"/>
      <c r="KZQ15" s="321"/>
      <c r="KZR15" s="321"/>
      <c r="KZS15" s="321"/>
      <c r="KZT15" s="321"/>
      <c r="KZU15" s="321"/>
      <c r="KZV15" s="321"/>
      <c r="KZW15" s="321"/>
      <c r="KZX15" s="321"/>
      <c r="KZY15" s="321"/>
      <c r="KZZ15" s="321"/>
      <c r="LAA15" s="321"/>
      <c r="LAB15" s="321"/>
      <c r="LAC15" s="321"/>
      <c r="LAD15" s="321"/>
      <c r="LAE15" s="321"/>
      <c r="LAF15" s="321"/>
      <c r="LAG15" s="321"/>
      <c r="LAH15" s="321"/>
      <c r="LAI15" s="321"/>
      <c r="LAJ15" s="321"/>
      <c r="LAK15" s="321"/>
      <c r="LAL15" s="321"/>
      <c r="LAM15" s="321"/>
      <c r="LAN15" s="321"/>
      <c r="LAO15" s="321"/>
      <c r="LAP15" s="321"/>
      <c r="LAQ15" s="321"/>
      <c r="LAR15" s="321"/>
      <c r="LAS15" s="321"/>
      <c r="LAT15" s="321"/>
      <c r="LAU15" s="321"/>
      <c r="LAV15" s="321"/>
      <c r="LAW15" s="321"/>
      <c r="LAX15" s="321"/>
      <c r="LAY15" s="321"/>
      <c r="LAZ15" s="321"/>
      <c r="LBA15" s="321"/>
      <c r="LBB15" s="321"/>
      <c r="LBC15" s="321"/>
      <c r="LBD15" s="321"/>
      <c r="LBE15" s="321"/>
      <c r="LBF15" s="321"/>
      <c r="LBG15" s="321"/>
      <c r="LBH15" s="321"/>
      <c r="LBI15" s="321"/>
      <c r="LBJ15" s="321"/>
      <c r="LBK15" s="321"/>
      <c r="LBL15" s="321"/>
      <c r="LBM15" s="321"/>
      <c r="LBN15" s="321"/>
      <c r="LBO15" s="321"/>
      <c r="LBP15" s="321"/>
      <c r="LBQ15" s="321"/>
      <c r="LBR15" s="321"/>
      <c r="LBS15" s="321"/>
      <c r="LBT15" s="321"/>
      <c r="LBU15" s="321"/>
      <c r="LBV15" s="321"/>
      <c r="LBW15" s="321"/>
      <c r="LBX15" s="321"/>
      <c r="LBY15" s="321"/>
      <c r="LBZ15" s="321"/>
      <c r="LCA15" s="321"/>
      <c r="LCB15" s="321"/>
      <c r="LCC15" s="321"/>
      <c r="LCD15" s="321"/>
      <c r="LCE15" s="321"/>
      <c r="LCF15" s="321"/>
      <c r="LCG15" s="321"/>
      <c r="LCH15" s="321"/>
      <c r="LCI15" s="321"/>
      <c r="LCJ15" s="321"/>
      <c r="LCK15" s="321"/>
      <c r="LCL15" s="321"/>
      <c r="LCM15" s="321"/>
      <c r="LCN15" s="321"/>
      <c r="LCO15" s="321"/>
      <c r="LCP15" s="321"/>
      <c r="LCQ15" s="321"/>
      <c r="LCR15" s="321"/>
      <c r="LCS15" s="321"/>
      <c r="LCT15" s="321"/>
      <c r="LCU15" s="321"/>
      <c r="LCV15" s="321"/>
      <c r="LCW15" s="321"/>
      <c r="LCX15" s="321"/>
      <c r="LCY15" s="321"/>
      <c r="LCZ15" s="321"/>
      <c r="LDA15" s="321"/>
      <c r="LDB15" s="321"/>
      <c r="LDC15" s="321"/>
      <c r="LDD15" s="321"/>
      <c r="LDE15" s="321"/>
      <c r="LDF15" s="321"/>
      <c r="LDG15" s="321"/>
      <c r="LDH15" s="321"/>
      <c r="LDI15" s="321"/>
      <c r="LDJ15" s="321"/>
      <c r="LDK15" s="321"/>
      <c r="LDL15" s="321"/>
      <c r="LDM15" s="321"/>
      <c r="LDN15" s="321"/>
      <c r="LDO15" s="321"/>
      <c r="LDP15" s="321"/>
      <c r="LDQ15" s="321"/>
      <c r="LDR15" s="321"/>
      <c r="LDS15" s="321"/>
      <c r="LDT15" s="321"/>
      <c r="LDU15" s="321"/>
      <c r="LDV15" s="321"/>
      <c r="LDW15" s="321"/>
      <c r="LDX15" s="321"/>
      <c r="LDY15" s="321"/>
      <c r="LDZ15" s="321"/>
      <c r="LEA15" s="321"/>
      <c r="LEB15" s="321"/>
      <c r="LEC15" s="321"/>
      <c r="LED15" s="321"/>
      <c r="LEE15" s="321"/>
      <c r="LEF15" s="321"/>
      <c r="LEG15" s="321"/>
      <c r="LEH15" s="321"/>
      <c r="LEI15" s="321"/>
      <c r="LEJ15" s="321"/>
      <c r="LEK15" s="321"/>
      <c r="LEL15" s="321"/>
      <c r="LEM15" s="321"/>
      <c r="LEN15" s="321"/>
      <c r="LEO15" s="321"/>
      <c r="LEP15" s="321"/>
      <c r="LEQ15" s="321"/>
      <c r="LER15" s="321"/>
      <c r="LES15" s="321"/>
      <c r="LET15" s="321"/>
      <c r="LEU15" s="321"/>
      <c r="LEV15" s="321"/>
      <c r="LEW15" s="321"/>
      <c r="LEX15" s="321"/>
      <c r="LEY15" s="321"/>
      <c r="LEZ15" s="321"/>
      <c r="LFA15" s="321"/>
      <c r="LFB15" s="321"/>
      <c r="LFC15" s="321"/>
      <c r="LFD15" s="321"/>
      <c r="LFE15" s="321"/>
      <c r="LFF15" s="321"/>
      <c r="LFG15" s="321"/>
      <c r="LFH15" s="321"/>
      <c r="LFI15" s="321"/>
      <c r="LFJ15" s="321"/>
      <c r="LFK15" s="321"/>
      <c r="LFL15" s="321"/>
      <c r="LFM15" s="321"/>
      <c r="LFN15" s="321"/>
      <c r="LFO15" s="321"/>
      <c r="LFP15" s="321"/>
      <c r="LFQ15" s="321"/>
      <c r="LFR15" s="321"/>
      <c r="LFS15" s="321"/>
      <c r="LFT15" s="321"/>
      <c r="LFU15" s="321"/>
      <c r="LFV15" s="321"/>
      <c r="LFW15" s="321"/>
      <c r="LFX15" s="321"/>
      <c r="LFY15" s="321"/>
      <c r="LFZ15" s="321"/>
      <c r="LGA15" s="321"/>
      <c r="LGB15" s="321"/>
      <c r="LGC15" s="321"/>
      <c r="LGD15" s="321"/>
      <c r="LGE15" s="321"/>
      <c r="LGF15" s="321"/>
      <c r="LGG15" s="321"/>
      <c r="LGH15" s="321"/>
      <c r="LGI15" s="321"/>
      <c r="LGJ15" s="321"/>
      <c r="LGK15" s="321"/>
      <c r="LGL15" s="321"/>
      <c r="LGM15" s="321"/>
      <c r="LGN15" s="321"/>
      <c r="LGO15" s="321"/>
      <c r="LGP15" s="321"/>
      <c r="LGQ15" s="321"/>
      <c r="LGR15" s="321"/>
      <c r="LGS15" s="321"/>
      <c r="LGT15" s="321"/>
      <c r="LGU15" s="321"/>
      <c r="LGV15" s="321"/>
      <c r="LGW15" s="321"/>
      <c r="LGX15" s="321"/>
      <c r="LGY15" s="321"/>
      <c r="LGZ15" s="321"/>
      <c r="LHA15" s="321"/>
      <c r="LHB15" s="321"/>
      <c r="LHC15" s="321"/>
      <c r="LHD15" s="321"/>
      <c r="LHE15" s="321"/>
      <c r="LHF15" s="321"/>
      <c r="LHG15" s="321"/>
      <c r="LHH15" s="321"/>
      <c r="LHI15" s="321"/>
      <c r="LHJ15" s="321"/>
      <c r="LHK15" s="321"/>
      <c r="LHL15" s="321"/>
      <c r="LHM15" s="321"/>
      <c r="LHN15" s="321"/>
      <c r="LHO15" s="321"/>
      <c r="LHP15" s="321"/>
      <c r="LHQ15" s="321"/>
      <c r="LHR15" s="321"/>
      <c r="LHS15" s="321"/>
      <c r="LHT15" s="321"/>
      <c r="LHU15" s="321"/>
      <c r="LHV15" s="321"/>
      <c r="LHW15" s="321"/>
      <c r="LHX15" s="321"/>
      <c r="LHY15" s="321"/>
      <c r="LHZ15" s="321"/>
      <c r="LIA15" s="321"/>
      <c r="LIB15" s="321"/>
      <c r="LIC15" s="321"/>
      <c r="LID15" s="321"/>
      <c r="LIE15" s="321"/>
      <c r="LIF15" s="321"/>
      <c r="LIG15" s="321"/>
      <c r="LIH15" s="321"/>
      <c r="LII15" s="321"/>
      <c r="LIJ15" s="321"/>
      <c r="LIK15" s="321"/>
      <c r="LIL15" s="321"/>
      <c r="LIM15" s="321"/>
      <c r="LIN15" s="321"/>
      <c r="LIO15" s="321"/>
      <c r="LIP15" s="321"/>
      <c r="LIQ15" s="321"/>
      <c r="LIR15" s="321"/>
      <c r="LIS15" s="321"/>
      <c r="LIT15" s="321"/>
      <c r="LIU15" s="321"/>
      <c r="LIV15" s="321"/>
      <c r="LIW15" s="321"/>
      <c r="LIX15" s="321"/>
      <c r="LIY15" s="321"/>
      <c r="LIZ15" s="321"/>
      <c r="LJA15" s="321"/>
      <c r="LJB15" s="321"/>
      <c r="LJC15" s="321"/>
      <c r="LJD15" s="321"/>
      <c r="LJE15" s="321"/>
      <c r="LJF15" s="321"/>
      <c r="LJG15" s="321"/>
      <c r="LJH15" s="321"/>
      <c r="LJI15" s="321"/>
      <c r="LJJ15" s="321"/>
      <c r="LJK15" s="321"/>
      <c r="LJL15" s="321"/>
      <c r="LJM15" s="321"/>
      <c r="LJN15" s="321"/>
      <c r="LJO15" s="321"/>
      <c r="LJP15" s="321"/>
      <c r="LJQ15" s="321"/>
      <c r="LJR15" s="321"/>
      <c r="LJS15" s="321"/>
      <c r="LJT15" s="321"/>
      <c r="LJU15" s="321"/>
      <c r="LJV15" s="321"/>
      <c r="LJW15" s="321"/>
      <c r="LJX15" s="321"/>
      <c r="LJY15" s="321"/>
      <c r="LJZ15" s="321"/>
      <c r="LKA15" s="321"/>
      <c r="LKB15" s="321"/>
      <c r="LKC15" s="321"/>
      <c r="LKD15" s="321"/>
      <c r="LKE15" s="321"/>
      <c r="LKF15" s="321"/>
      <c r="LKG15" s="321"/>
      <c r="LKH15" s="321"/>
      <c r="LKI15" s="321"/>
      <c r="LKJ15" s="321"/>
      <c r="LKK15" s="321"/>
      <c r="LKL15" s="321"/>
      <c r="LKM15" s="321"/>
      <c r="LKN15" s="321"/>
      <c r="LKO15" s="321"/>
      <c r="LKP15" s="321"/>
      <c r="LKQ15" s="321"/>
      <c r="LKR15" s="321"/>
      <c r="LKS15" s="321"/>
      <c r="LKT15" s="321"/>
      <c r="LKU15" s="321"/>
      <c r="LKV15" s="321"/>
      <c r="LKW15" s="321"/>
      <c r="LKX15" s="321"/>
      <c r="LKY15" s="321"/>
      <c r="LKZ15" s="321"/>
      <c r="LLA15" s="321"/>
      <c r="LLB15" s="321"/>
      <c r="LLC15" s="321"/>
      <c r="LLD15" s="321"/>
      <c r="LLE15" s="321"/>
      <c r="LLF15" s="321"/>
      <c r="LLG15" s="321"/>
      <c r="LLH15" s="321"/>
      <c r="LLI15" s="321"/>
      <c r="LLJ15" s="321"/>
      <c r="LLK15" s="321"/>
      <c r="LLL15" s="321"/>
      <c r="LLM15" s="321"/>
      <c r="LLN15" s="321"/>
      <c r="LLO15" s="321"/>
      <c r="LLP15" s="321"/>
      <c r="LLQ15" s="321"/>
      <c r="LLR15" s="321"/>
      <c r="LLS15" s="321"/>
      <c r="LLT15" s="321"/>
      <c r="LLU15" s="321"/>
      <c r="LLV15" s="321"/>
      <c r="LLW15" s="321"/>
      <c r="LLX15" s="321"/>
      <c r="LLY15" s="321"/>
      <c r="LLZ15" s="321"/>
      <c r="LMA15" s="321"/>
      <c r="LMB15" s="321"/>
      <c r="LMC15" s="321"/>
      <c r="LMD15" s="321"/>
      <c r="LME15" s="321"/>
      <c r="LMF15" s="321"/>
      <c r="LMG15" s="321"/>
      <c r="LMH15" s="321"/>
      <c r="LMI15" s="321"/>
      <c r="LMJ15" s="321"/>
      <c r="LMK15" s="321"/>
      <c r="LML15" s="321"/>
      <c r="LMM15" s="321"/>
      <c r="LMN15" s="321"/>
      <c r="LMO15" s="321"/>
      <c r="LMP15" s="321"/>
      <c r="LMQ15" s="321"/>
      <c r="LMR15" s="321"/>
      <c r="LMS15" s="321"/>
      <c r="LMT15" s="321"/>
      <c r="LMU15" s="321"/>
      <c r="LMV15" s="321"/>
      <c r="LMW15" s="321"/>
      <c r="LMX15" s="321"/>
      <c r="LMY15" s="321"/>
      <c r="LMZ15" s="321"/>
      <c r="LNA15" s="321"/>
      <c r="LNB15" s="321"/>
      <c r="LNC15" s="321"/>
      <c r="LND15" s="321"/>
      <c r="LNE15" s="321"/>
      <c r="LNF15" s="321"/>
      <c r="LNG15" s="321"/>
      <c r="LNH15" s="321"/>
      <c r="LNI15" s="321"/>
      <c r="LNJ15" s="321"/>
      <c r="LNK15" s="321"/>
      <c r="LNL15" s="321"/>
      <c r="LNM15" s="321"/>
      <c r="LNN15" s="321"/>
      <c r="LNO15" s="321"/>
      <c r="LNP15" s="321"/>
      <c r="LNQ15" s="321"/>
      <c r="LNR15" s="321"/>
      <c r="LNS15" s="321"/>
      <c r="LNT15" s="321"/>
      <c r="LNU15" s="321"/>
      <c r="LNV15" s="321"/>
      <c r="LNW15" s="321"/>
      <c r="LNX15" s="321"/>
      <c r="LNY15" s="321"/>
      <c r="LNZ15" s="321"/>
      <c r="LOA15" s="321"/>
      <c r="LOB15" s="321"/>
      <c r="LOC15" s="321"/>
      <c r="LOD15" s="321"/>
      <c r="LOE15" s="321"/>
      <c r="LOF15" s="321"/>
      <c r="LOG15" s="321"/>
      <c r="LOH15" s="321"/>
      <c r="LOI15" s="321"/>
      <c r="LOJ15" s="321"/>
      <c r="LOK15" s="321"/>
      <c r="LOL15" s="321"/>
      <c r="LOM15" s="321"/>
      <c r="LON15" s="321"/>
      <c r="LOO15" s="321"/>
      <c r="LOP15" s="321"/>
      <c r="LOQ15" s="321"/>
      <c r="LOR15" s="321"/>
      <c r="LOS15" s="321"/>
      <c r="LOT15" s="321"/>
      <c r="LOU15" s="321"/>
      <c r="LOV15" s="321"/>
      <c r="LOW15" s="321"/>
      <c r="LOX15" s="321"/>
      <c r="LOY15" s="321"/>
      <c r="LOZ15" s="321"/>
      <c r="LPA15" s="321"/>
      <c r="LPB15" s="321"/>
      <c r="LPC15" s="321"/>
      <c r="LPD15" s="321"/>
      <c r="LPE15" s="321"/>
      <c r="LPF15" s="321"/>
      <c r="LPG15" s="321"/>
      <c r="LPH15" s="321"/>
      <c r="LPI15" s="321"/>
      <c r="LPJ15" s="321"/>
      <c r="LPK15" s="321"/>
      <c r="LPL15" s="321"/>
      <c r="LPM15" s="321"/>
      <c r="LPN15" s="321"/>
      <c r="LPO15" s="321"/>
      <c r="LPP15" s="321"/>
      <c r="LPQ15" s="321"/>
      <c r="LPR15" s="321"/>
      <c r="LPS15" s="321"/>
      <c r="LPT15" s="321"/>
      <c r="LPU15" s="321"/>
      <c r="LPV15" s="321"/>
      <c r="LPW15" s="321"/>
      <c r="LPX15" s="321"/>
      <c r="LPY15" s="321"/>
      <c r="LPZ15" s="321"/>
      <c r="LQA15" s="321"/>
      <c r="LQB15" s="321"/>
      <c r="LQC15" s="321"/>
      <c r="LQD15" s="321"/>
      <c r="LQE15" s="321"/>
      <c r="LQF15" s="321"/>
      <c r="LQG15" s="321"/>
      <c r="LQH15" s="321"/>
      <c r="LQI15" s="321"/>
      <c r="LQJ15" s="321"/>
      <c r="LQK15" s="321"/>
      <c r="LQL15" s="321"/>
      <c r="LQM15" s="321"/>
      <c r="LQN15" s="321"/>
      <c r="LQO15" s="321"/>
      <c r="LQP15" s="321"/>
      <c r="LQQ15" s="321"/>
      <c r="LQR15" s="321"/>
      <c r="LQS15" s="321"/>
      <c r="LQT15" s="321"/>
      <c r="LQU15" s="321"/>
      <c r="LQV15" s="321"/>
      <c r="LQW15" s="321"/>
      <c r="LQX15" s="321"/>
      <c r="LQY15" s="321"/>
      <c r="LQZ15" s="321"/>
      <c r="LRA15" s="321"/>
      <c r="LRB15" s="321"/>
      <c r="LRC15" s="321"/>
      <c r="LRD15" s="321"/>
      <c r="LRE15" s="321"/>
      <c r="LRF15" s="321"/>
      <c r="LRG15" s="321"/>
      <c r="LRH15" s="321"/>
      <c r="LRI15" s="321"/>
      <c r="LRJ15" s="321"/>
      <c r="LRK15" s="321"/>
      <c r="LRL15" s="321"/>
      <c r="LRM15" s="321"/>
      <c r="LRN15" s="321"/>
      <c r="LRO15" s="321"/>
      <c r="LRP15" s="321"/>
      <c r="LRQ15" s="321"/>
      <c r="LRR15" s="321"/>
      <c r="LRS15" s="321"/>
      <c r="LRT15" s="321"/>
      <c r="LRU15" s="321"/>
      <c r="LRV15" s="321"/>
      <c r="LRW15" s="321"/>
      <c r="LRX15" s="321"/>
      <c r="LRY15" s="321"/>
      <c r="LRZ15" s="321"/>
      <c r="LSA15" s="321"/>
      <c r="LSB15" s="321"/>
      <c r="LSC15" s="321"/>
      <c r="LSD15" s="321"/>
      <c r="LSE15" s="321"/>
      <c r="LSF15" s="321"/>
      <c r="LSG15" s="321"/>
      <c r="LSH15" s="321"/>
      <c r="LSI15" s="321"/>
      <c r="LSJ15" s="321"/>
      <c r="LSK15" s="321"/>
      <c r="LSL15" s="321"/>
      <c r="LSM15" s="321"/>
      <c r="LSN15" s="321"/>
      <c r="LSO15" s="321"/>
      <c r="LSP15" s="321"/>
      <c r="LSQ15" s="321"/>
      <c r="LSR15" s="321"/>
      <c r="LSS15" s="321"/>
      <c r="LST15" s="321"/>
      <c r="LSU15" s="321"/>
      <c r="LSV15" s="321"/>
      <c r="LSW15" s="321"/>
      <c r="LSX15" s="321"/>
      <c r="LSY15" s="321"/>
      <c r="LSZ15" s="321"/>
      <c r="LTA15" s="321"/>
      <c r="LTB15" s="321"/>
      <c r="LTC15" s="321"/>
      <c r="LTD15" s="321"/>
      <c r="LTE15" s="321"/>
      <c r="LTF15" s="321"/>
      <c r="LTG15" s="321"/>
      <c r="LTH15" s="321"/>
      <c r="LTI15" s="321"/>
      <c r="LTJ15" s="321"/>
      <c r="LTK15" s="321"/>
      <c r="LTL15" s="321"/>
      <c r="LTM15" s="321"/>
      <c r="LTN15" s="321"/>
      <c r="LTO15" s="321"/>
      <c r="LTP15" s="321"/>
      <c r="LTQ15" s="321"/>
      <c r="LTR15" s="321"/>
      <c r="LTS15" s="321"/>
      <c r="LTT15" s="321"/>
      <c r="LTU15" s="321"/>
      <c r="LTV15" s="321"/>
      <c r="LTW15" s="321"/>
      <c r="LTX15" s="321"/>
      <c r="LTY15" s="321"/>
      <c r="LTZ15" s="321"/>
      <c r="LUA15" s="321"/>
      <c r="LUB15" s="321"/>
      <c r="LUC15" s="321"/>
      <c r="LUD15" s="321"/>
      <c r="LUE15" s="321"/>
      <c r="LUF15" s="321"/>
      <c r="LUG15" s="321"/>
      <c r="LUH15" s="321"/>
      <c r="LUI15" s="321"/>
      <c r="LUJ15" s="321"/>
      <c r="LUK15" s="321"/>
      <c r="LUL15" s="321"/>
      <c r="LUM15" s="321"/>
      <c r="LUN15" s="321"/>
      <c r="LUO15" s="321"/>
      <c r="LUP15" s="321"/>
      <c r="LUQ15" s="321"/>
      <c r="LUR15" s="321"/>
      <c r="LUS15" s="321"/>
      <c r="LUT15" s="321"/>
      <c r="LUU15" s="321"/>
      <c r="LUV15" s="321"/>
      <c r="LUW15" s="321"/>
      <c r="LUX15" s="321"/>
      <c r="LUY15" s="321"/>
      <c r="LUZ15" s="321"/>
      <c r="LVA15" s="321"/>
      <c r="LVB15" s="321"/>
      <c r="LVC15" s="321"/>
      <c r="LVD15" s="321"/>
      <c r="LVE15" s="321"/>
      <c r="LVF15" s="321"/>
      <c r="LVG15" s="321"/>
      <c r="LVH15" s="321"/>
      <c r="LVI15" s="321"/>
      <c r="LVJ15" s="321"/>
      <c r="LVK15" s="321"/>
      <c r="LVL15" s="321"/>
      <c r="LVM15" s="321"/>
      <c r="LVN15" s="321"/>
      <c r="LVO15" s="321"/>
      <c r="LVP15" s="321"/>
      <c r="LVQ15" s="321"/>
      <c r="LVR15" s="321"/>
      <c r="LVS15" s="321"/>
      <c r="LVT15" s="321"/>
      <c r="LVU15" s="321"/>
      <c r="LVV15" s="321"/>
      <c r="LVW15" s="321"/>
      <c r="LVX15" s="321"/>
      <c r="LVY15" s="321"/>
      <c r="LVZ15" s="321"/>
      <c r="LWA15" s="321"/>
      <c r="LWB15" s="321"/>
      <c r="LWC15" s="321"/>
      <c r="LWD15" s="321"/>
      <c r="LWE15" s="321"/>
      <c r="LWF15" s="321"/>
      <c r="LWG15" s="321"/>
      <c r="LWH15" s="321"/>
      <c r="LWI15" s="321"/>
      <c r="LWJ15" s="321"/>
      <c r="LWK15" s="321"/>
      <c r="LWL15" s="321"/>
      <c r="LWM15" s="321"/>
      <c r="LWN15" s="321"/>
      <c r="LWO15" s="321"/>
      <c r="LWP15" s="321"/>
      <c r="LWQ15" s="321"/>
      <c r="LWR15" s="321"/>
      <c r="LWS15" s="321"/>
      <c r="LWT15" s="321"/>
      <c r="LWU15" s="321"/>
      <c r="LWV15" s="321"/>
      <c r="LWW15" s="321"/>
      <c r="LWX15" s="321"/>
      <c r="LWY15" s="321"/>
      <c r="LWZ15" s="321"/>
      <c r="LXA15" s="321"/>
      <c r="LXB15" s="321"/>
      <c r="LXC15" s="321"/>
      <c r="LXD15" s="321"/>
      <c r="LXE15" s="321"/>
      <c r="LXF15" s="321"/>
      <c r="LXG15" s="321"/>
      <c r="LXH15" s="321"/>
      <c r="LXI15" s="321"/>
      <c r="LXJ15" s="321"/>
      <c r="LXK15" s="321"/>
      <c r="LXL15" s="321"/>
      <c r="LXM15" s="321"/>
      <c r="LXN15" s="321"/>
      <c r="LXO15" s="321"/>
      <c r="LXP15" s="321"/>
      <c r="LXQ15" s="321"/>
      <c r="LXR15" s="321"/>
      <c r="LXS15" s="321"/>
      <c r="LXT15" s="321"/>
      <c r="LXU15" s="321"/>
      <c r="LXV15" s="321"/>
      <c r="LXW15" s="321"/>
      <c r="LXX15" s="321"/>
      <c r="LXY15" s="321"/>
      <c r="LXZ15" s="321"/>
      <c r="LYA15" s="321"/>
      <c r="LYB15" s="321"/>
      <c r="LYC15" s="321"/>
      <c r="LYD15" s="321"/>
      <c r="LYE15" s="321"/>
      <c r="LYF15" s="321"/>
      <c r="LYG15" s="321"/>
      <c r="LYH15" s="321"/>
      <c r="LYI15" s="321"/>
      <c r="LYJ15" s="321"/>
      <c r="LYK15" s="321"/>
      <c r="LYL15" s="321"/>
      <c r="LYM15" s="321"/>
      <c r="LYN15" s="321"/>
      <c r="LYO15" s="321"/>
      <c r="LYP15" s="321"/>
      <c r="LYQ15" s="321"/>
      <c r="LYR15" s="321"/>
      <c r="LYS15" s="321"/>
      <c r="LYT15" s="321"/>
      <c r="LYU15" s="321"/>
      <c r="LYV15" s="321"/>
      <c r="LYW15" s="321"/>
      <c r="LYX15" s="321"/>
      <c r="LYY15" s="321"/>
      <c r="LYZ15" s="321"/>
      <c r="LZA15" s="321"/>
      <c r="LZB15" s="321"/>
      <c r="LZC15" s="321"/>
      <c r="LZD15" s="321"/>
      <c r="LZE15" s="321"/>
      <c r="LZF15" s="321"/>
      <c r="LZG15" s="321"/>
      <c r="LZH15" s="321"/>
      <c r="LZI15" s="321"/>
      <c r="LZJ15" s="321"/>
      <c r="LZK15" s="321"/>
      <c r="LZL15" s="321"/>
      <c r="LZM15" s="321"/>
      <c r="LZN15" s="321"/>
      <c r="LZO15" s="321"/>
      <c r="LZP15" s="321"/>
      <c r="LZQ15" s="321"/>
      <c r="LZR15" s="321"/>
      <c r="LZS15" s="321"/>
      <c r="LZT15" s="321"/>
      <c r="LZU15" s="321"/>
      <c r="LZV15" s="321"/>
      <c r="LZW15" s="321"/>
      <c r="LZX15" s="321"/>
      <c r="LZY15" s="321"/>
      <c r="LZZ15" s="321"/>
      <c r="MAA15" s="321"/>
      <c r="MAB15" s="321"/>
      <c r="MAC15" s="321"/>
      <c r="MAD15" s="321"/>
      <c r="MAE15" s="321"/>
      <c r="MAF15" s="321"/>
      <c r="MAG15" s="321"/>
      <c r="MAH15" s="321"/>
      <c r="MAI15" s="321"/>
      <c r="MAJ15" s="321"/>
      <c r="MAK15" s="321"/>
      <c r="MAL15" s="321"/>
      <c r="MAM15" s="321"/>
      <c r="MAN15" s="321"/>
      <c r="MAO15" s="321"/>
      <c r="MAP15" s="321"/>
      <c r="MAQ15" s="321"/>
      <c r="MAR15" s="321"/>
      <c r="MAS15" s="321"/>
      <c r="MAT15" s="321"/>
      <c r="MAU15" s="321"/>
      <c r="MAV15" s="321"/>
      <c r="MAW15" s="321"/>
      <c r="MAX15" s="321"/>
      <c r="MAY15" s="321"/>
      <c r="MAZ15" s="321"/>
      <c r="MBA15" s="321"/>
      <c r="MBB15" s="321"/>
      <c r="MBC15" s="321"/>
      <c r="MBD15" s="321"/>
      <c r="MBE15" s="321"/>
      <c r="MBF15" s="321"/>
      <c r="MBG15" s="321"/>
      <c r="MBH15" s="321"/>
      <c r="MBI15" s="321"/>
      <c r="MBJ15" s="321"/>
      <c r="MBK15" s="321"/>
      <c r="MBL15" s="321"/>
      <c r="MBM15" s="321"/>
      <c r="MBN15" s="321"/>
      <c r="MBO15" s="321"/>
      <c r="MBP15" s="321"/>
      <c r="MBQ15" s="321"/>
      <c r="MBR15" s="321"/>
      <c r="MBS15" s="321"/>
      <c r="MBT15" s="321"/>
      <c r="MBU15" s="321"/>
      <c r="MBV15" s="321"/>
      <c r="MBW15" s="321"/>
      <c r="MBX15" s="321"/>
      <c r="MBY15" s="321"/>
      <c r="MBZ15" s="321"/>
      <c r="MCA15" s="321"/>
      <c r="MCB15" s="321"/>
      <c r="MCC15" s="321"/>
      <c r="MCD15" s="321"/>
      <c r="MCE15" s="321"/>
      <c r="MCF15" s="321"/>
      <c r="MCG15" s="321"/>
      <c r="MCH15" s="321"/>
      <c r="MCI15" s="321"/>
      <c r="MCJ15" s="321"/>
      <c r="MCK15" s="321"/>
      <c r="MCL15" s="321"/>
      <c r="MCM15" s="321"/>
      <c r="MCN15" s="321"/>
      <c r="MCO15" s="321"/>
      <c r="MCP15" s="321"/>
      <c r="MCQ15" s="321"/>
      <c r="MCR15" s="321"/>
      <c r="MCS15" s="321"/>
      <c r="MCT15" s="321"/>
      <c r="MCU15" s="321"/>
      <c r="MCV15" s="321"/>
      <c r="MCW15" s="321"/>
      <c r="MCX15" s="321"/>
      <c r="MCY15" s="321"/>
      <c r="MCZ15" s="321"/>
      <c r="MDA15" s="321"/>
      <c r="MDB15" s="321"/>
      <c r="MDC15" s="321"/>
      <c r="MDD15" s="321"/>
      <c r="MDE15" s="321"/>
      <c r="MDF15" s="321"/>
      <c r="MDG15" s="321"/>
      <c r="MDH15" s="321"/>
      <c r="MDI15" s="321"/>
      <c r="MDJ15" s="321"/>
      <c r="MDK15" s="321"/>
      <c r="MDL15" s="321"/>
      <c r="MDM15" s="321"/>
      <c r="MDN15" s="321"/>
      <c r="MDO15" s="321"/>
      <c r="MDP15" s="321"/>
      <c r="MDQ15" s="321"/>
      <c r="MDR15" s="321"/>
      <c r="MDS15" s="321"/>
      <c r="MDT15" s="321"/>
      <c r="MDU15" s="321"/>
      <c r="MDV15" s="321"/>
      <c r="MDW15" s="321"/>
      <c r="MDX15" s="321"/>
      <c r="MDY15" s="321"/>
      <c r="MDZ15" s="321"/>
      <c r="MEA15" s="321"/>
      <c r="MEB15" s="321"/>
      <c r="MEC15" s="321"/>
      <c r="MED15" s="321"/>
      <c r="MEE15" s="321"/>
      <c r="MEF15" s="321"/>
      <c r="MEG15" s="321"/>
      <c r="MEH15" s="321"/>
      <c r="MEI15" s="321"/>
      <c r="MEJ15" s="321"/>
      <c r="MEK15" s="321"/>
      <c r="MEL15" s="321"/>
      <c r="MEM15" s="321"/>
      <c r="MEN15" s="321"/>
      <c r="MEO15" s="321"/>
      <c r="MEP15" s="321"/>
      <c r="MEQ15" s="321"/>
      <c r="MER15" s="321"/>
      <c r="MES15" s="321"/>
      <c r="MET15" s="321"/>
      <c r="MEU15" s="321"/>
      <c r="MEV15" s="321"/>
      <c r="MEW15" s="321"/>
      <c r="MEX15" s="321"/>
      <c r="MEY15" s="321"/>
      <c r="MEZ15" s="321"/>
      <c r="MFA15" s="321"/>
      <c r="MFB15" s="321"/>
      <c r="MFC15" s="321"/>
      <c r="MFD15" s="321"/>
      <c r="MFE15" s="321"/>
      <c r="MFF15" s="321"/>
      <c r="MFG15" s="321"/>
      <c r="MFH15" s="321"/>
      <c r="MFI15" s="321"/>
      <c r="MFJ15" s="321"/>
      <c r="MFK15" s="321"/>
      <c r="MFL15" s="321"/>
      <c r="MFM15" s="321"/>
      <c r="MFN15" s="321"/>
      <c r="MFO15" s="321"/>
      <c r="MFP15" s="321"/>
      <c r="MFQ15" s="321"/>
      <c r="MFR15" s="321"/>
      <c r="MFS15" s="321"/>
      <c r="MFT15" s="321"/>
      <c r="MFU15" s="321"/>
      <c r="MFV15" s="321"/>
      <c r="MFW15" s="321"/>
      <c r="MFX15" s="321"/>
      <c r="MFY15" s="321"/>
      <c r="MFZ15" s="321"/>
      <c r="MGA15" s="321"/>
      <c r="MGB15" s="321"/>
      <c r="MGC15" s="321"/>
      <c r="MGD15" s="321"/>
      <c r="MGE15" s="321"/>
      <c r="MGF15" s="321"/>
      <c r="MGG15" s="321"/>
      <c r="MGH15" s="321"/>
      <c r="MGI15" s="321"/>
      <c r="MGJ15" s="321"/>
      <c r="MGK15" s="321"/>
      <c r="MGL15" s="321"/>
      <c r="MGM15" s="321"/>
      <c r="MGN15" s="321"/>
      <c r="MGO15" s="321"/>
      <c r="MGP15" s="321"/>
      <c r="MGQ15" s="321"/>
      <c r="MGR15" s="321"/>
      <c r="MGS15" s="321"/>
      <c r="MGT15" s="321"/>
      <c r="MGU15" s="321"/>
      <c r="MGV15" s="321"/>
      <c r="MGW15" s="321"/>
      <c r="MGX15" s="321"/>
      <c r="MGY15" s="321"/>
      <c r="MGZ15" s="321"/>
      <c r="MHA15" s="321"/>
      <c r="MHB15" s="321"/>
      <c r="MHC15" s="321"/>
      <c r="MHD15" s="321"/>
      <c r="MHE15" s="321"/>
      <c r="MHF15" s="321"/>
      <c r="MHG15" s="321"/>
      <c r="MHH15" s="321"/>
      <c r="MHI15" s="321"/>
      <c r="MHJ15" s="321"/>
      <c r="MHK15" s="321"/>
      <c r="MHL15" s="321"/>
      <c r="MHM15" s="321"/>
      <c r="MHN15" s="321"/>
      <c r="MHO15" s="321"/>
      <c r="MHP15" s="321"/>
      <c r="MHQ15" s="321"/>
      <c r="MHR15" s="321"/>
      <c r="MHS15" s="321"/>
      <c r="MHT15" s="321"/>
      <c r="MHU15" s="321"/>
      <c r="MHV15" s="321"/>
      <c r="MHW15" s="321"/>
      <c r="MHX15" s="321"/>
      <c r="MHY15" s="321"/>
      <c r="MHZ15" s="321"/>
      <c r="MIA15" s="321"/>
      <c r="MIB15" s="321"/>
      <c r="MIC15" s="321"/>
      <c r="MID15" s="321"/>
      <c r="MIE15" s="321"/>
      <c r="MIF15" s="321"/>
      <c r="MIG15" s="321"/>
      <c r="MIH15" s="321"/>
      <c r="MII15" s="321"/>
      <c r="MIJ15" s="321"/>
      <c r="MIK15" s="321"/>
      <c r="MIL15" s="321"/>
      <c r="MIM15" s="321"/>
      <c r="MIN15" s="321"/>
      <c r="MIO15" s="321"/>
      <c r="MIP15" s="321"/>
      <c r="MIQ15" s="321"/>
      <c r="MIR15" s="321"/>
      <c r="MIS15" s="321"/>
      <c r="MIT15" s="321"/>
      <c r="MIU15" s="321"/>
      <c r="MIV15" s="321"/>
      <c r="MIW15" s="321"/>
      <c r="MIX15" s="321"/>
      <c r="MIY15" s="321"/>
      <c r="MIZ15" s="321"/>
      <c r="MJA15" s="321"/>
      <c r="MJB15" s="321"/>
      <c r="MJC15" s="321"/>
      <c r="MJD15" s="321"/>
      <c r="MJE15" s="321"/>
      <c r="MJF15" s="321"/>
      <c r="MJG15" s="321"/>
      <c r="MJH15" s="321"/>
      <c r="MJI15" s="321"/>
      <c r="MJJ15" s="321"/>
      <c r="MJK15" s="321"/>
      <c r="MJL15" s="321"/>
      <c r="MJM15" s="321"/>
      <c r="MJN15" s="321"/>
      <c r="MJO15" s="321"/>
      <c r="MJP15" s="321"/>
      <c r="MJQ15" s="321"/>
      <c r="MJR15" s="321"/>
      <c r="MJS15" s="321"/>
      <c r="MJT15" s="321"/>
      <c r="MJU15" s="321"/>
      <c r="MJV15" s="321"/>
      <c r="MJW15" s="321"/>
      <c r="MJX15" s="321"/>
      <c r="MJY15" s="321"/>
      <c r="MJZ15" s="321"/>
      <c r="MKA15" s="321"/>
      <c r="MKB15" s="321"/>
      <c r="MKC15" s="321"/>
      <c r="MKD15" s="321"/>
      <c r="MKE15" s="321"/>
      <c r="MKF15" s="321"/>
      <c r="MKG15" s="321"/>
      <c r="MKH15" s="321"/>
      <c r="MKI15" s="321"/>
      <c r="MKJ15" s="321"/>
      <c r="MKK15" s="321"/>
      <c r="MKL15" s="321"/>
      <c r="MKM15" s="321"/>
      <c r="MKN15" s="321"/>
      <c r="MKO15" s="321"/>
      <c r="MKP15" s="321"/>
      <c r="MKQ15" s="321"/>
      <c r="MKR15" s="321"/>
      <c r="MKS15" s="321"/>
      <c r="MKT15" s="321"/>
      <c r="MKU15" s="321"/>
      <c r="MKV15" s="321"/>
      <c r="MKW15" s="321"/>
      <c r="MKX15" s="321"/>
      <c r="MKY15" s="321"/>
      <c r="MKZ15" s="321"/>
      <c r="MLA15" s="321"/>
      <c r="MLB15" s="321"/>
      <c r="MLC15" s="321"/>
      <c r="MLD15" s="321"/>
      <c r="MLE15" s="321"/>
      <c r="MLF15" s="321"/>
      <c r="MLG15" s="321"/>
      <c r="MLH15" s="321"/>
      <c r="MLI15" s="321"/>
      <c r="MLJ15" s="321"/>
      <c r="MLK15" s="321"/>
      <c r="MLL15" s="321"/>
      <c r="MLM15" s="321"/>
      <c r="MLN15" s="321"/>
      <c r="MLO15" s="321"/>
      <c r="MLP15" s="321"/>
      <c r="MLQ15" s="321"/>
      <c r="MLR15" s="321"/>
      <c r="MLS15" s="321"/>
      <c r="MLT15" s="321"/>
      <c r="MLU15" s="321"/>
      <c r="MLV15" s="321"/>
      <c r="MLW15" s="321"/>
      <c r="MLX15" s="321"/>
      <c r="MLY15" s="321"/>
      <c r="MLZ15" s="321"/>
      <c r="MMA15" s="321"/>
      <c r="MMB15" s="321"/>
      <c r="MMC15" s="321"/>
      <c r="MMD15" s="321"/>
      <c r="MME15" s="321"/>
      <c r="MMF15" s="321"/>
      <c r="MMG15" s="321"/>
      <c r="MMH15" s="321"/>
      <c r="MMI15" s="321"/>
      <c r="MMJ15" s="321"/>
      <c r="MMK15" s="321"/>
      <c r="MML15" s="321"/>
      <c r="MMM15" s="321"/>
      <c r="MMN15" s="321"/>
      <c r="MMO15" s="321"/>
      <c r="MMP15" s="321"/>
      <c r="MMQ15" s="321"/>
      <c r="MMR15" s="321"/>
      <c r="MMS15" s="321"/>
      <c r="MMT15" s="321"/>
      <c r="MMU15" s="321"/>
      <c r="MMV15" s="321"/>
      <c r="MMW15" s="321"/>
      <c r="MMX15" s="321"/>
      <c r="MMY15" s="321"/>
      <c r="MMZ15" s="321"/>
      <c r="MNA15" s="321"/>
      <c r="MNB15" s="321"/>
      <c r="MNC15" s="321"/>
      <c r="MND15" s="321"/>
      <c r="MNE15" s="321"/>
      <c r="MNF15" s="321"/>
      <c r="MNG15" s="321"/>
      <c r="MNH15" s="321"/>
      <c r="MNI15" s="321"/>
      <c r="MNJ15" s="321"/>
      <c r="MNK15" s="321"/>
      <c r="MNL15" s="321"/>
      <c r="MNM15" s="321"/>
      <c r="MNN15" s="321"/>
      <c r="MNO15" s="321"/>
      <c r="MNP15" s="321"/>
      <c r="MNQ15" s="321"/>
      <c r="MNR15" s="321"/>
      <c r="MNS15" s="321"/>
      <c r="MNT15" s="321"/>
      <c r="MNU15" s="321"/>
      <c r="MNV15" s="321"/>
      <c r="MNW15" s="321"/>
      <c r="MNX15" s="321"/>
      <c r="MNY15" s="321"/>
      <c r="MNZ15" s="321"/>
      <c r="MOA15" s="321"/>
      <c r="MOB15" s="321"/>
      <c r="MOC15" s="321"/>
      <c r="MOD15" s="321"/>
      <c r="MOE15" s="321"/>
      <c r="MOF15" s="321"/>
      <c r="MOG15" s="321"/>
      <c r="MOH15" s="321"/>
      <c r="MOI15" s="321"/>
      <c r="MOJ15" s="321"/>
      <c r="MOK15" s="321"/>
      <c r="MOL15" s="321"/>
      <c r="MOM15" s="321"/>
      <c r="MON15" s="321"/>
      <c r="MOO15" s="321"/>
      <c r="MOP15" s="321"/>
      <c r="MOQ15" s="321"/>
      <c r="MOR15" s="321"/>
      <c r="MOS15" s="321"/>
      <c r="MOT15" s="321"/>
      <c r="MOU15" s="321"/>
      <c r="MOV15" s="321"/>
      <c r="MOW15" s="321"/>
      <c r="MOX15" s="321"/>
      <c r="MOY15" s="321"/>
      <c r="MOZ15" s="321"/>
      <c r="MPA15" s="321"/>
      <c r="MPB15" s="321"/>
      <c r="MPC15" s="321"/>
      <c r="MPD15" s="321"/>
      <c r="MPE15" s="321"/>
      <c r="MPF15" s="321"/>
      <c r="MPG15" s="321"/>
      <c r="MPH15" s="321"/>
      <c r="MPI15" s="321"/>
      <c r="MPJ15" s="321"/>
      <c r="MPK15" s="321"/>
      <c r="MPL15" s="321"/>
      <c r="MPM15" s="321"/>
      <c r="MPN15" s="321"/>
      <c r="MPO15" s="321"/>
      <c r="MPP15" s="321"/>
      <c r="MPQ15" s="321"/>
      <c r="MPR15" s="321"/>
      <c r="MPS15" s="321"/>
      <c r="MPT15" s="321"/>
      <c r="MPU15" s="321"/>
      <c r="MPV15" s="321"/>
      <c r="MPW15" s="321"/>
      <c r="MPX15" s="321"/>
      <c r="MPY15" s="321"/>
      <c r="MPZ15" s="321"/>
      <c r="MQA15" s="321"/>
      <c r="MQB15" s="321"/>
      <c r="MQC15" s="321"/>
      <c r="MQD15" s="321"/>
      <c r="MQE15" s="321"/>
      <c r="MQF15" s="321"/>
      <c r="MQG15" s="321"/>
      <c r="MQH15" s="321"/>
      <c r="MQI15" s="321"/>
      <c r="MQJ15" s="321"/>
      <c r="MQK15" s="321"/>
      <c r="MQL15" s="321"/>
      <c r="MQM15" s="321"/>
      <c r="MQN15" s="321"/>
      <c r="MQO15" s="321"/>
      <c r="MQP15" s="321"/>
      <c r="MQQ15" s="321"/>
      <c r="MQR15" s="321"/>
      <c r="MQS15" s="321"/>
      <c r="MQT15" s="321"/>
      <c r="MQU15" s="321"/>
      <c r="MQV15" s="321"/>
      <c r="MQW15" s="321"/>
      <c r="MQX15" s="321"/>
      <c r="MQY15" s="321"/>
      <c r="MQZ15" s="321"/>
      <c r="MRA15" s="321"/>
      <c r="MRB15" s="321"/>
      <c r="MRC15" s="321"/>
      <c r="MRD15" s="321"/>
      <c r="MRE15" s="321"/>
      <c r="MRF15" s="321"/>
      <c r="MRG15" s="321"/>
      <c r="MRH15" s="321"/>
      <c r="MRI15" s="321"/>
      <c r="MRJ15" s="321"/>
      <c r="MRK15" s="321"/>
      <c r="MRL15" s="321"/>
      <c r="MRM15" s="321"/>
      <c r="MRN15" s="321"/>
      <c r="MRO15" s="321"/>
      <c r="MRP15" s="321"/>
      <c r="MRQ15" s="321"/>
      <c r="MRR15" s="321"/>
      <c r="MRS15" s="321"/>
      <c r="MRT15" s="321"/>
      <c r="MRU15" s="321"/>
      <c r="MRV15" s="321"/>
      <c r="MRW15" s="321"/>
      <c r="MRX15" s="321"/>
      <c r="MRY15" s="321"/>
      <c r="MRZ15" s="321"/>
      <c r="MSA15" s="321"/>
      <c r="MSB15" s="321"/>
      <c r="MSC15" s="321"/>
      <c r="MSD15" s="321"/>
      <c r="MSE15" s="321"/>
      <c r="MSF15" s="321"/>
      <c r="MSG15" s="321"/>
      <c r="MSH15" s="321"/>
      <c r="MSI15" s="321"/>
      <c r="MSJ15" s="321"/>
      <c r="MSK15" s="321"/>
      <c r="MSL15" s="321"/>
      <c r="MSM15" s="321"/>
      <c r="MSN15" s="321"/>
      <c r="MSO15" s="321"/>
      <c r="MSP15" s="321"/>
      <c r="MSQ15" s="321"/>
      <c r="MSR15" s="321"/>
      <c r="MSS15" s="321"/>
      <c r="MST15" s="321"/>
      <c r="MSU15" s="321"/>
      <c r="MSV15" s="321"/>
      <c r="MSW15" s="321"/>
      <c r="MSX15" s="321"/>
      <c r="MSY15" s="321"/>
      <c r="MSZ15" s="321"/>
      <c r="MTA15" s="321"/>
      <c r="MTB15" s="321"/>
      <c r="MTC15" s="321"/>
      <c r="MTD15" s="321"/>
      <c r="MTE15" s="321"/>
      <c r="MTF15" s="321"/>
      <c r="MTG15" s="321"/>
      <c r="MTH15" s="321"/>
      <c r="MTI15" s="321"/>
      <c r="MTJ15" s="321"/>
      <c r="MTK15" s="321"/>
      <c r="MTL15" s="321"/>
      <c r="MTM15" s="321"/>
      <c r="MTN15" s="321"/>
      <c r="MTO15" s="321"/>
      <c r="MTP15" s="321"/>
      <c r="MTQ15" s="321"/>
      <c r="MTR15" s="321"/>
      <c r="MTS15" s="321"/>
      <c r="MTT15" s="321"/>
      <c r="MTU15" s="321"/>
      <c r="MTV15" s="321"/>
      <c r="MTW15" s="321"/>
      <c r="MTX15" s="321"/>
      <c r="MTY15" s="321"/>
      <c r="MTZ15" s="321"/>
      <c r="MUA15" s="321"/>
      <c r="MUB15" s="321"/>
      <c r="MUC15" s="321"/>
      <c r="MUD15" s="321"/>
      <c r="MUE15" s="321"/>
      <c r="MUF15" s="321"/>
      <c r="MUG15" s="321"/>
      <c r="MUH15" s="321"/>
      <c r="MUI15" s="321"/>
      <c r="MUJ15" s="321"/>
      <c r="MUK15" s="321"/>
      <c r="MUL15" s="321"/>
      <c r="MUM15" s="321"/>
      <c r="MUN15" s="321"/>
      <c r="MUO15" s="321"/>
      <c r="MUP15" s="321"/>
      <c r="MUQ15" s="321"/>
      <c r="MUR15" s="321"/>
      <c r="MUS15" s="321"/>
      <c r="MUT15" s="321"/>
      <c r="MUU15" s="321"/>
      <c r="MUV15" s="321"/>
      <c r="MUW15" s="321"/>
      <c r="MUX15" s="321"/>
      <c r="MUY15" s="321"/>
      <c r="MUZ15" s="321"/>
      <c r="MVA15" s="321"/>
      <c r="MVB15" s="321"/>
      <c r="MVC15" s="321"/>
      <c r="MVD15" s="321"/>
      <c r="MVE15" s="321"/>
      <c r="MVF15" s="321"/>
      <c r="MVG15" s="321"/>
      <c r="MVH15" s="321"/>
      <c r="MVI15" s="321"/>
      <c r="MVJ15" s="321"/>
      <c r="MVK15" s="321"/>
      <c r="MVL15" s="321"/>
      <c r="MVM15" s="321"/>
      <c r="MVN15" s="321"/>
      <c r="MVO15" s="321"/>
      <c r="MVP15" s="321"/>
      <c r="MVQ15" s="321"/>
      <c r="MVR15" s="321"/>
      <c r="MVS15" s="321"/>
      <c r="MVT15" s="321"/>
      <c r="MVU15" s="321"/>
      <c r="MVV15" s="321"/>
      <c r="MVW15" s="321"/>
      <c r="MVX15" s="321"/>
      <c r="MVY15" s="321"/>
      <c r="MVZ15" s="321"/>
      <c r="MWA15" s="321"/>
      <c r="MWB15" s="321"/>
      <c r="MWC15" s="321"/>
      <c r="MWD15" s="321"/>
      <c r="MWE15" s="321"/>
      <c r="MWF15" s="321"/>
      <c r="MWG15" s="321"/>
      <c r="MWH15" s="321"/>
      <c r="MWI15" s="321"/>
      <c r="MWJ15" s="321"/>
      <c r="MWK15" s="321"/>
      <c r="MWL15" s="321"/>
      <c r="MWM15" s="321"/>
      <c r="MWN15" s="321"/>
      <c r="MWO15" s="321"/>
      <c r="MWP15" s="321"/>
      <c r="MWQ15" s="321"/>
      <c r="MWR15" s="321"/>
      <c r="MWS15" s="321"/>
      <c r="MWT15" s="321"/>
      <c r="MWU15" s="321"/>
      <c r="MWV15" s="321"/>
      <c r="MWW15" s="321"/>
      <c r="MWX15" s="321"/>
      <c r="MWY15" s="321"/>
      <c r="MWZ15" s="321"/>
      <c r="MXA15" s="321"/>
      <c r="MXB15" s="321"/>
      <c r="MXC15" s="321"/>
      <c r="MXD15" s="321"/>
      <c r="MXE15" s="321"/>
      <c r="MXF15" s="321"/>
      <c r="MXG15" s="321"/>
      <c r="MXH15" s="321"/>
      <c r="MXI15" s="321"/>
      <c r="MXJ15" s="321"/>
      <c r="MXK15" s="321"/>
      <c r="MXL15" s="321"/>
      <c r="MXM15" s="321"/>
      <c r="MXN15" s="321"/>
      <c r="MXO15" s="321"/>
      <c r="MXP15" s="321"/>
      <c r="MXQ15" s="321"/>
      <c r="MXR15" s="321"/>
      <c r="MXS15" s="321"/>
      <c r="MXT15" s="321"/>
      <c r="MXU15" s="321"/>
      <c r="MXV15" s="321"/>
      <c r="MXW15" s="321"/>
      <c r="MXX15" s="321"/>
      <c r="MXY15" s="321"/>
      <c r="MXZ15" s="321"/>
      <c r="MYA15" s="321"/>
      <c r="MYB15" s="321"/>
      <c r="MYC15" s="321"/>
      <c r="MYD15" s="321"/>
      <c r="MYE15" s="321"/>
      <c r="MYF15" s="321"/>
      <c r="MYG15" s="321"/>
      <c r="MYH15" s="321"/>
      <c r="MYI15" s="321"/>
      <c r="MYJ15" s="321"/>
      <c r="MYK15" s="321"/>
      <c r="MYL15" s="321"/>
      <c r="MYM15" s="321"/>
      <c r="MYN15" s="321"/>
      <c r="MYO15" s="321"/>
      <c r="MYP15" s="321"/>
      <c r="MYQ15" s="321"/>
      <c r="MYR15" s="321"/>
      <c r="MYS15" s="321"/>
      <c r="MYT15" s="321"/>
      <c r="MYU15" s="321"/>
      <c r="MYV15" s="321"/>
      <c r="MYW15" s="321"/>
      <c r="MYX15" s="321"/>
      <c r="MYY15" s="321"/>
      <c r="MYZ15" s="321"/>
      <c r="MZA15" s="321"/>
      <c r="MZB15" s="321"/>
      <c r="MZC15" s="321"/>
      <c r="MZD15" s="321"/>
      <c r="MZE15" s="321"/>
      <c r="MZF15" s="321"/>
      <c r="MZG15" s="321"/>
      <c r="MZH15" s="321"/>
      <c r="MZI15" s="321"/>
      <c r="MZJ15" s="321"/>
      <c r="MZK15" s="321"/>
      <c r="MZL15" s="321"/>
      <c r="MZM15" s="321"/>
      <c r="MZN15" s="321"/>
      <c r="MZO15" s="321"/>
      <c r="MZP15" s="321"/>
      <c r="MZQ15" s="321"/>
      <c r="MZR15" s="321"/>
      <c r="MZS15" s="321"/>
      <c r="MZT15" s="321"/>
      <c r="MZU15" s="321"/>
      <c r="MZV15" s="321"/>
      <c r="MZW15" s="321"/>
      <c r="MZX15" s="321"/>
      <c r="MZY15" s="321"/>
      <c r="MZZ15" s="321"/>
      <c r="NAA15" s="321"/>
      <c r="NAB15" s="321"/>
      <c r="NAC15" s="321"/>
      <c r="NAD15" s="321"/>
      <c r="NAE15" s="321"/>
      <c r="NAF15" s="321"/>
      <c r="NAG15" s="321"/>
      <c r="NAH15" s="321"/>
      <c r="NAI15" s="321"/>
      <c r="NAJ15" s="321"/>
      <c r="NAK15" s="321"/>
      <c r="NAL15" s="321"/>
      <c r="NAM15" s="321"/>
      <c r="NAN15" s="321"/>
      <c r="NAO15" s="321"/>
      <c r="NAP15" s="321"/>
      <c r="NAQ15" s="321"/>
      <c r="NAR15" s="321"/>
      <c r="NAS15" s="321"/>
      <c r="NAT15" s="321"/>
      <c r="NAU15" s="321"/>
      <c r="NAV15" s="321"/>
      <c r="NAW15" s="321"/>
      <c r="NAX15" s="321"/>
      <c r="NAY15" s="321"/>
      <c r="NAZ15" s="321"/>
      <c r="NBA15" s="321"/>
      <c r="NBB15" s="321"/>
      <c r="NBC15" s="321"/>
      <c r="NBD15" s="321"/>
      <c r="NBE15" s="321"/>
      <c r="NBF15" s="321"/>
      <c r="NBG15" s="321"/>
      <c r="NBH15" s="321"/>
      <c r="NBI15" s="321"/>
      <c r="NBJ15" s="321"/>
      <c r="NBK15" s="321"/>
      <c r="NBL15" s="321"/>
      <c r="NBM15" s="321"/>
      <c r="NBN15" s="321"/>
      <c r="NBO15" s="321"/>
      <c r="NBP15" s="321"/>
      <c r="NBQ15" s="321"/>
      <c r="NBR15" s="321"/>
      <c r="NBS15" s="321"/>
      <c r="NBT15" s="321"/>
      <c r="NBU15" s="321"/>
      <c r="NBV15" s="321"/>
      <c r="NBW15" s="321"/>
      <c r="NBX15" s="321"/>
      <c r="NBY15" s="321"/>
      <c r="NBZ15" s="321"/>
      <c r="NCA15" s="321"/>
      <c r="NCB15" s="321"/>
      <c r="NCC15" s="321"/>
      <c r="NCD15" s="321"/>
      <c r="NCE15" s="321"/>
      <c r="NCF15" s="321"/>
      <c r="NCG15" s="321"/>
      <c r="NCH15" s="321"/>
      <c r="NCI15" s="321"/>
      <c r="NCJ15" s="321"/>
      <c r="NCK15" s="321"/>
      <c r="NCL15" s="321"/>
      <c r="NCM15" s="321"/>
      <c r="NCN15" s="321"/>
      <c r="NCO15" s="321"/>
      <c r="NCP15" s="321"/>
      <c r="NCQ15" s="321"/>
      <c r="NCR15" s="321"/>
      <c r="NCS15" s="321"/>
      <c r="NCT15" s="321"/>
      <c r="NCU15" s="321"/>
      <c r="NCV15" s="321"/>
      <c r="NCW15" s="321"/>
      <c r="NCX15" s="321"/>
      <c r="NCY15" s="321"/>
      <c r="NCZ15" s="321"/>
      <c r="NDA15" s="321"/>
      <c r="NDB15" s="321"/>
      <c r="NDC15" s="321"/>
      <c r="NDD15" s="321"/>
      <c r="NDE15" s="321"/>
      <c r="NDF15" s="321"/>
      <c r="NDG15" s="321"/>
      <c r="NDH15" s="321"/>
      <c r="NDI15" s="321"/>
      <c r="NDJ15" s="321"/>
      <c r="NDK15" s="321"/>
      <c r="NDL15" s="321"/>
      <c r="NDM15" s="321"/>
      <c r="NDN15" s="321"/>
      <c r="NDO15" s="321"/>
      <c r="NDP15" s="321"/>
      <c r="NDQ15" s="321"/>
      <c r="NDR15" s="321"/>
      <c r="NDS15" s="321"/>
      <c r="NDT15" s="321"/>
      <c r="NDU15" s="321"/>
      <c r="NDV15" s="321"/>
      <c r="NDW15" s="321"/>
      <c r="NDX15" s="321"/>
      <c r="NDY15" s="321"/>
      <c r="NDZ15" s="321"/>
      <c r="NEA15" s="321"/>
      <c r="NEB15" s="321"/>
      <c r="NEC15" s="321"/>
      <c r="NED15" s="321"/>
      <c r="NEE15" s="321"/>
      <c r="NEF15" s="321"/>
      <c r="NEG15" s="321"/>
      <c r="NEH15" s="321"/>
      <c r="NEI15" s="321"/>
      <c r="NEJ15" s="321"/>
      <c r="NEK15" s="321"/>
      <c r="NEL15" s="321"/>
      <c r="NEM15" s="321"/>
      <c r="NEN15" s="321"/>
      <c r="NEO15" s="321"/>
      <c r="NEP15" s="321"/>
      <c r="NEQ15" s="321"/>
      <c r="NER15" s="321"/>
      <c r="NES15" s="321"/>
      <c r="NET15" s="321"/>
      <c r="NEU15" s="321"/>
      <c r="NEV15" s="321"/>
      <c r="NEW15" s="321"/>
      <c r="NEX15" s="321"/>
      <c r="NEY15" s="321"/>
      <c r="NEZ15" s="321"/>
      <c r="NFA15" s="321"/>
      <c r="NFB15" s="321"/>
      <c r="NFC15" s="321"/>
      <c r="NFD15" s="321"/>
      <c r="NFE15" s="321"/>
      <c r="NFF15" s="321"/>
      <c r="NFG15" s="321"/>
      <c r="NFH15" s="321"/>
      <c r="NFI15" s="321"/>
      <c r="NFJ15" s="321"/>
      <c r="NFK15" s="321"/>
      <c r="NFL15" s="321"/>
      <c r="NFM15" s="321"/>
      <c r="NFN15" s="321"/>
      <c r="NFO15" s="321"/>
      <c r="NFP15" s="321"/>
      <c r="NFQ15" s="321"/>
      <c r="NFR15" s="321"/>
      <c r="NFS15" s="321"/>
      <c r="NFT15" s="321"/>
      <c r="NFU15" s="321"/>
      <c r="NFV15" s="321"/>
      <c r="NFW15" s="321"/>
      <c r="NFX15" s="321"/>
      <c r="NFY15" s="321"/>
      <c r="NFZ15" s="321"/>
      <c r="NGA15" s="321"/>
      <c r="NGB15" s="321"/>
      <c r="NGC15" s="321"/>
      <c r="NGD15" s="321"/>
      <c r="NGE15" s="321"/>
      <c r="NGF15" s="321"/>
      <c r="NGG15" s="321"/>
      <c r="NGH15" s="321"/>
      <c r="NGI15" s="321"/>
      <c r="NGJ15" s="321"/>
      <c r="NGK15" s="321"/>
      <c r="NGL15" s="321"/>
      <c r="NGM15" s="321"/>
      <c r="NGN15" s="321"/>
      <c r="NGO15" s="321"/>
      <c r="NGP15" s="321"/>
      <c r="NGQ15" s="321"/>
      <c r="NGR15" s="321"/>
      <c r="NGS15" s="321"/>
      <c r="NGT15" s="321"/>
      <c r="NGU15" s="321"/>
      <c r="NGV15" s="321"/>
      <c r="NGW15" s="321"/>
      <c r="NGX15" s="321"/>
      <c r="NGY15" s="321"/>
      <c r="NGZ15" s="321"/>
      <c r="NHA15" s="321"/>
      <c r="NHB15" s="321"/>
      <c r="NHC15" s="321"/>
      <c r="NHD15" s="321"/>
      <c r="NHE15" s="321"/>
      <c r="NHF15" s="321"/>
      <c r="NHG15" s="321"/>
      <c r="NHH15" s="321"/>
      <c r="NHI15" s="321"/>
      <c r="NHJ15" s="321"/>
      <c r="NHK15" s="321"/>
      <c r="NHL15" s="321"/>
      <c r="NHM15" s="321"/>
      <c r="NHN15" s="321"/>
      <c r="NHO15" s="321"/>
      <c r="NHP15" s="321"/>
      <c r="NHQ15" s="321"/>
      <c r="NHR15" s="321"/>
      <c r="NHS15" s="321"/>
      <c r="NHT15" s="321"/>
      <c r="NHU15" s="321"/>
      <c r="NHV15" s="321"/>
      <c r="NHW15" s="321"/>
      <c r="NHX15" s="321"/>
      <c r="NHY15" s="321"/>
      <c r="NHZ15" s="321"/>
      <c r="NIA15" s="321"/>
      <c r="NIB15" s="321"/>
      <c r="NIC15" s="321"/>
      <c r="NID15" s="321"/>
      <c r="NIE15" s="321"/>
      <c r="NIF15" s="321"/>
      <c r="NIG15" s="321"/>
      <c r="NIH15" s="321"/>
      <c r="NII15" s="321"/>
      <c r="NIJ15" s="321"/>
      <c r="NIK15" s="321"/>
      <c r="NIL15" s="321"/>
      <c r="NIM15" s="321"/>
      <c r="NIN15" s="321"/>
      <c r="NIO15" s="321"/>
      <c r="NIP15" s="321"/>
      <c r="NIQ15" s="321"/>
      <c r="NIR15" s="321"/>
      <c r="NIS15" s="321"/>
      <c r="NIT15" s="321"/>
      <c r="NIU15" s="321"/>
      <c r="NIV15" s="321"/>
      <c r="NIW15" s="321"/>
      <c r="NIX15" s="321"/>
      <c r="NIY15" s="321"/>
      <c r="NIZ15" s="321"/>
      <c r="NJA15" s="321"/>
      <c r="NJB15" s="321"/>
      <c r="NJC15" s="321"/>
      <c r="NJD15" s="321"/>
      <c r="NJE15" s="321"/>
      <c r="NJF15" s="321"/>
      <c r="NJG15" s="321"/>
      <c r="NJH15" s="321"/>
      <c r="NJI15" s="321"/>
      <c r="NJJ15" s="321"/>
      <c r="NJK15" s="321"/>
      <c r="NJL15" s="321"/>
      <c r="NJM15" s="321"/>
      <c r="NJN15" s="321"/>
      <c r="NJO15" s="321"/>
      <c r="NJP15" s="321"/>
      <c r="NJQ15" s="321"/>
      <c r="NJR15" s="321"/>
      <c r="NJS15" s="321"/>
      <c r="NJT15" s="321"/>
      <c r="NJU15" s="321"/>
      <c r="NJV15" s="321"/>
      <c r="NJW15" s="321"/>
      <c r="NJX15" s="321"/>
      <c r="NJY15" s="321"/>
      <c r="NJZ15" s="321"/>
      <c r="NKA15" s="321"/>
      <c r="NKB15" s="321"/>
      <c r="NKC15" s="321"/>
      <c r="NKD15" s="321"/>
      <c r="NKE15" s="321"/>
      <c r="NKF15" s="321"/>
      <c r="NKG15" s="321"/>
      <c r="NKH15" s="321"/>
      <c r="NKI15" s="321"/>
      <c r="NKJ15" s="321"/>
      <c r="NKK15" s="321"/>
      <c r="NKL15" s="321"/>
      <c r="NKM15" s="321"/>
      <c r="NKN15" s="321"/>
      <c r="NKO15" s="321"/>
      <c r="NKP15" s="321"/>
      <c r="NKQ15" s="321"/>
      <c r="NKR15" s="321"/>
      <c r="NKS15" s="321"/>
      <c r="NKT15" s="321"/>
      <c r="NKU15" s="321"/>
      <c r="NKV15" s="321"/>
      <c r="NKW15" s="321"/>
      <c r="NKX15" s="321"/>
      <c r="NKY15" s="321"/>
      <c r="NKZ15" s="321"/>
      <c r="NLA15" s="321"/>
      <c r="NLB15" s="321"/>
      <c r="NLC15" s="321"/>
      <c r="NLD15" s="321"/>
      <c r="NLE15" s="321"/>
      <c r="NLF15" s="321"/>
      <c r="NLG15" s="321"/>
      <c r="NLH15" s="321"/>
      <c r="NLI15" s="321"/>
      <c r="NLJ15" s="321"/>
      <c r="NLK15" s="321"/>
      <c r="NLL15" s="321"/>
      <c r="NLM15" s="321"/>
      <c r="NLN15" s="321"/>
      <c r="NLO15" s="321"/>
      <c r="NLP15" s="321"/>
      <c r="NLQ15" s="321"/>
      <c r="NLR15" s="321"/>
      <c r="NLS15" s="321"/>
      <c r="NLT15" s="321"/>
      <c r="NLU15" s="321"/>
      <c r="NLV15" s="321"/>
      <c r="NLW15" s="321"/>
      <c r="NLX15" s="321"/>
      <c r="NLY15" s="321"/>
      <c r="NLZ15" s="321"/>
      <c r="NMA15" s="321"/>
      <c r="NMB15" s="321"/>
      <c r="NMC15" s="321"/>
      <c r="NMD15" s="321"/>
      <c r="NME15" s="321"/>
      <c r="NMF15" s="321"/>
      <c r="NMG15" s="321"/>
      <c r="NMH15" s="321"/>
      <c r="NMI15" s="321"/>
      <c r="NMJ15" s="321"/>
      <c r="NMK15" s="321"/>
      <c r="NML15" s="321"/>
      <c r="NMM15" s="321"/>
      <c r="NMN15" s="321"/>
      <c r="NMO15" s="321"/>
      <c r="NMP15" s="321"/>
      <c r="NMQ15" s="321"/>
      <c r="NMR15" s="321"/>
      <c r="NMS15" s="321"/>
      <c r="NMT15" s="321"/>
      <c r="NMU15" s="321"/>
      <c r="NMV15" s="321"/>
      <c r="NMW15" s="321"/>
      <c r="NMX15" s="321"/>
      <c r="NMY15" s="321"/>
      <c r="NMZ15" s="321"/>
      <c r="NNA15" s="321"/>
      <c r="NNB15" s="321"/>
      <c r="NNC15" s="321"/>
      <c r="NND15" s="321"/>
      <c r="NNE15" s="321"/>
      <c r="NNF15" s="321"/>
      <c r="NNG15" s="321"/>
      <c r="NNH15" s="321"/>
      <c r="NNI15" s="321"/>
      <c r="NNJ15" s="321"/>
      <c r="NNK15" s="321"/>
      <c r="NNL15" s="321"/>
      <c r="NNM15" s="321"/>
      <c r="NNN15" s="321"/>
      <c r="NNO15" s="321"/>
      <c r="NNP15" s="321"/>
      <c r="NNQ15" s="321"/>
      <c r="NNR15" s="321"/>
      <c r="NNS15" s="321"/>
      <c r="NNT15" s="321"/>
      <c r="NNU15" s="321"/>
      <c r="NNV15" s="321"/>
      <c r="NNW15" s="321"/>
      <c r="NNX15" s="321"/>
      <c r="NNY15" s="321"/>
      <c r="NNZ15" s="321"/>
      <c r="NOA15" s="321"/>
      <c r="NOB15" s="321"/>
      <c r="NOC15" s="321"/>
      <c r="NOD15" s="321"/>
      <c r="NOE15" s="321"/>
      <c r="NOF15" s="321"/>
      <c r="NOG15" s="321"/>
      <c r="NOH15" s="321"/>
      <c r="NOI15" s="321"/>
      <c r="NOJ15" s="321"/>
      <c r="NOK15" s="321"/>
      <c r="NOL15" s="321"/>
      <c r="NOM15" s="321"/>
      <c r="NON15" s="321"/>
      <c r="NOO15" s="321"/>
      <c r="NOP15" s="321"/>
      <c r="NOQ15" s="321"/>
      <c r="NOR15" s="321"/>
      <c r="NOS15" s="321"/>
      <c r="NOT15" s="321"/>
      <c r="NOU15" s="321"/>
      <c r="NOV15" s="321"/>
      <c r="NOW15" s="321"/>
      <c r="NOX15" s="321"/>
      <c r="NOY15" s="321"/>
      <c r="NOZ15" s="321"/>
      <c r="NPA15" s="321"/>
      <c r="NPB15" s="321"/>
      <c r="NPC15" s="321"/>
      <c r="NPD15" s="321"/>
      <c r="NPE15" s="321"/>
      <c r="NPF15" s="321"/>
      <c r="NPG15" s="321"/>
      <c r="NPH15" s="321"/>
      <c r="NPI15" s="321"/>
      <c r="NPJ15" s="321"/>
      <c r="NPK15" s="321"/>
      <c r="NPL15" s="321"/>
      <c r="NPM15" s="321"/>
      <c r="NPN15" s="321"/>
      <c r="NPO15" s="321"/>
      <c r="NPP15" s="321"/>
      <c r="NPQ15" s="321"/>
      <c r="NPR15" s="321"/>
      <c r="NPS15" s="321"/>
      <c r="NPT15" s="321"/>
      <c r="NPU15" s="321"/>
      <c r="NPV15" s="321"/>
      <c r="NPW15" s="321"/>
      <c r="NPX15" s="321"/>
      <c r="NPY15" s="321"/>
      <c r="NPZ15" s="321"/>
      <c r="NQA15" s="321"/>
      <c r="NQB15" s="321"/>
      <c r="NQC15" s="321"/>
      <c r="NQD15" s="321"/>
      <c r="NQE15" s="321"/>
      <c r="NQF15" s="321"/>
      <c r="NQG15" s="321"/>
      <c r="NQH15" s="321"/>
      <c r="NQI15" s="321"/>
      <c r="NQJ15" s="321"/>
      <c r="NQK15" s="321"/>
      <c r="NQL15" s="321"/>
      <c r="NQM15" s="321"/>
      <c r="NQN15" s="321"/>
      <c r="NQO15" s="321"/>
      <c r="NQP15" s="321"/>
      <c r="NQQ15" s="321"/>
      <c r="NQR15" s="321"/>
      <c r="NQS15" s="321"/>
      <c r="NQT15" s="321"/>
      <c r="NQU15" s="321"/>
      <c r="NQV15" s="321"/>
      <c r="NQW15" s="321"/>
      <c r="NQX15" s="321"/>
      <c r="NQY15" s="321"/>
      <c r="NQZ15" s="321"/>
      <c r="NRA15" s="321"/>
      <c r="NRB15" s="321"/>
      <c r="NRC15" s="321"/>
      <c r="NRD15" s="321"/>
      <c r="NRE15" s="321"/>
      <c r="NRF15" s="321"/>
      <c r="NRG15" s="321"/>
      <c r="NRH15" s="321"/>
      <c r="NRI15" s="321"/>
      <c r="NRJ15" s="321"/>
      <c r="NRK15" s="321"/>
      <c r="NRL15" s="321"/>
      <c r="NRM15" s="321"/>
      <c r="NRN15" s="321"/>
      <c r="NRO15" s="321"/>
      <c r="NRP15" s="321"/>
      <c r="NRQ15" s="321"/>
      <c r="NRR15" s="321"/>
      <c r="NRS15" s="321"/>
      <c r="NRT15" s="321"/>
      <c r="NRU15" s="321"/>
      <c r="NRV15" s="321"/>
      <c r="NRW15" s="321"/>
      <c r="NRX15" s="321"/>
      <c r="NRY15" s="321"/>
      <c r="NRZ15" s="321"/>
      <c r="NSA15" s="321"/>
      <c r="NSB15" s="321"/>
      <c r="NSC15" s="321"/>
      <c r="NSD15" s="321"/>
      <c r="NSE15" s="321"/>
      <c r="NSF15" s="321"/>
      <c r="NSG15" s="321"/>
      <c r="NSH15" s="321"/>
      <c r="NSI15" s="321"/>
      <c r="NSJ15" s="321"/>
      <c r="NSK15" s="321"/>
      <c r="NSL15" s="321"/>
      <c r="NSM15" s="321"/>
      <c r="NSN15" s="321"/>
      <c r="NSO15" s="321"/>
      <c r="NSP15" s="321"/>
      <c r="NSQ15" s="321"/>
      <c r="NSR15" s="321"/>
      <c r="NSS15" s="321"/>
      <c r="NST15" s="321"/>
      <c r="NSU15" s="321"/>
      <c r="NSV15" s="321"/>
      <c r="NSW15" s="321"/>
      <c r="NSX15" s="321"/>
      <c r="NSY15" s="321"/>
      <c r="NSZ15" s="321"/>
      <c r="NTA15" s="321"/>
      <c r="NTB15" s="321"/>
      <c r="NTC15" s="321"/>
      <c r="NTD15" s="321"/>
      <c r="NTE15" s="321"/>
      <c r="NTF15" s="321"/>
      <c r="NTG15" s="321"/>
      <c r="NTH15" s="321"/>
      <c r="NTI15" s="321"/>
      <c r="NTJ15" s="321"/>
      <c r="NTK15" s="321"/>
      <c r="NTL15" s="321"/>
      <c r="NTM15" s="321"/>
      <c r="NTN15" s="321"/>
      <c r="NTO15" s="321"/>
      <c r="NTP15" s="321"/>
      <c r="NTQ15" s="321"/>
      <c r="NTR15" s="321"/>
      <c r="NTS15" s="321"/>
      <c r="NTT15" s="321"/>
      <c r="NTU15" s="321"/>
      <c r="NTV15" s="321"/>
      <c r="NTW15" s="321"/>
      <c r="NTX15" s="321"/>
      <c r="NTY15" s="321"/>
      <c r="NTZ15" s="321"/>
      <c r="NUA15" s="321"/>
      <c r="NUB15" s="321"/>
      <c r="NUC15" s="321"/>
      <c r="NUD15" s="321"/>
      <c r="NUE15" s="321"/>
      <c r="NUF15" s="321"/>
      <c r="NUG15" s="321"/>
      <c r="NUH15" s="321"/>
      <c r="NUI15" s="321"/>
      <c r="NUJ15" s="321"/>
      <c r="NUK15" s="321"/>
      <c r="NUL15" s="321"/>
      <c r="NUM15" s="321"/>
      <c r="NUN15" s="321"/>
      <c r="NUO15" s="321"/>
      <c r="NUP15" s="321"/>
      <c r="NUQ15" s="321"/>
      <c r="NUR15" s="321"/>
      <c r="NUS15" s="321"/>
      <c r="NUT15" s="321"/>
      <c r="NUU15" s="321"/>
      <c r="NUV15" s="321"/>
      <c r="NUW15" s="321"/>
      <c r="NUX15" s="321"/>
      <c r="NUY15" s="321"/>
      <c r="NUZ15" s="321"/>
      <c r="NVA15" s="321"/>
      <c r="NVB15" s="321"/>
      <c r="NVC15" s="321"/>
      <c r="NVD15" s="321"/>
      <c r="NVE15" s="321"/>
      <c r="NVF15" s="321"/>
      <c r="NVG15" s="321"/>
      <c r="NVH15" s="321"/>
      <c r="NVI15" s="321"/>
      <c r="NVJ15" s="321"/>
      <c r="NVK15" s="321"/>
      <c r="NVL15" s="321"/>
      <c r="NVM15" s="321"/>
      <c r="NVN15" s="321"/>
      <c r="NVO15" s="321"/>
      <c r="NVP15" s="321"/>
      <c r="NVQ15" s="321"/>
      <c r="NVR15" s="321"/>
      <c r="NVS15" s="321"/>
      <c r="NVT15" s="321"/>
      <c r="NVU15" s="321"/>
      <c r="NVV15" s="321"/>
      <c r="NVW15" s="321"/>
      <c r="NVX15" s="321"/>
      <c r="NVY15" s="321"/>
      <c r="NVZ15" s="321"/>
      <c r="NWA15" s="321"/>
      <c r="NWB15" s="321"/>
      <c r="NWC15" s="321"/>
      <c r="NWD15" s="321"/>
      <c r="NWE15" s="321"/>
      <c r="NWF15" s="321"/>
      <c r="NWG15" s="321"/>
      <c r="NWH15" s="321"/>
      <c r="NWI15" s="321"/>
      <c r="NWJ15" s="321"/>
      <c r="NWK15" s="321"/>
      <c r="NWL15" s="321"/>
      <c r="NWM15" s="321"/>
      <c r="NWN15" s="321"/>
      <c r="NWO15" s="321"/>
      <c r="NWP15" s="321"/>
      <c r="NWQ15" s="321"/>
      <c r="NWR15" s="321"/>
      <c r="NWS15" s="321"/>
      <c r="NWT15" s="321"/>
      <c r="NWU15" s="321"/>
      <c r="NWV15" s="321"/>
      <c r="NWW15" s="321"/>
      <c r="NWX15" s="321"/>
      <c r="NWY15" s="321"/>
      <c r="NWZ15" s="321"/>
      <c r="NXA15" s="321"/>
      <c r="NXB15" s="321"/>
      <c r="NXC15" s="321"/>
      <c r="NXD15" s="321"/>
      <c r="NXE15" s="321"/>
      <c r="NXF15" s="321"/>
      <c r="NXG15" s="321"/>
      <c r="NXH15" s="321"/>
      <c r="NXI15" s="321"/>
      <c r="NXJ15" s="321"/>
      <c r="NXK15" s="321"/>
      <c r="NXL15" s="321"/>
      <c r="NXM15" s="321"/>
      <c r="NXN15" s="321"/>
      <c r="NXO15" s="321"/>
      <c r="NXP15" s="321"/>
      <c r="NXQ15" s="321"/>
      <c r="NXR15" s="321"/>
      <c r="NXS15" s="321"/>
      <c r="NXT15" s="321"/>
      <c r="NXU15" s="321"/>
      <c r="NXV15" s="321"/>
      <c r="NXW15" s="321"/>
      <c r="NXX15" s="321"/>
      <c r="NXY15" s="321"/>
      <c r="NXZ15" s="321"/>
      <c r="NYA15" s="321"/>
      <c r="NYB15" s="321"/>
      <c r="NYC15" s="321"/>
      <c r="NYD15" s="321"/>
      <c r="NYE15" s="321"/>
      <c r="NYF15" s="321"/>
      <c r="NYG15" s="321"/>
      <c r="NYH15" s="321"/>
      <c r="NYI15" s="321"/>
      <c r="NYJ15" s="321"/>
      <c r="NYK15" s="321"/>
      <c r="NYL15" s="321"/>
      <c r="NYM15" s="321"/>
      <c r="NYN15" s="321"/>
      <c r="NYO15" s="321"/>
      <c r="NYP15" s="321"/>
      <c r="NYQ15" s="321"/>
      <c r="NYR15" s="321"/>
      <c r="NYS15" s="321"/>
      <c r="NYT15" s="321"/>
      <c r="NYU15" s="321"/>
      <c r="NYV15" s="321"/>
      <c r="NYW15" s="321"/>
      <c r="NYX15" s="321"/>
      <c r="NYY15" s="321"/>
      <c r="NYZ15" s="321"/>
      <c r="NZA15" s="321"/>
      <c r="NZB15" s="321"/>
      <c r="NZC15" s="321"/>
      <c r="NZD15" s="321"/>
      <c r="NZE15" s="321"/>
      <c r="NZF15" s="321"/>
      <c r="NZG15" s="321"/>
      <c r="NZH15" s="321"/>
      <c r="NZI15" s="321"/>
      <c r="NZJ15" s="321"/>
      <c r="NZK15" s="321"/>
      <c r="NZL15" s="321"/>
      <c r="NZM15" s="321"/>
      <c r="NZN15" s="321"/>
      <c r="NZO15" s="321"/>
      <c r="NZP15" s="321"/>
      <c r="NZQ15" s="321"/>
      <c r="NZR15" s="321"/>
      <c r="NZS15" s="321"/>
      <c r="NZT15" s="321"/>
      <c r="NZU15" s="321"/>
      <c r="NZV15" s="321"/>
      <c r="NZW15" s="321"/>
      <c r="NZX15" s="321"/>
      <c r="NZY15" s="321"/>
      <c r="NZZ15" s="321"/>
      <c r="OAA15" s="321"/>
      <c r="OAB15" s="321"/>
      <c r="OAC15" s="321"/>
      <c r="OAD15" s="321"/>
      <c r="OAE15" s="321"/>
      <c r="OAF15" s="321"/>
      <c r="OAG15" s="321"/>
      <c r="OAH15" s="321"/>
      <c r="OAI15" s="321"/>
      <c r="OAJ15" s="321"/>
      <c r="OAK15" s="321"/>
      <c r="OAL15" s="321"/>
      <c r="OAM15" s="321"/>
      <c r="OAN15" s="321"/>
      <c r="OAO15" s="321"/>
      <c r="OAP15" s="321"/>
      <c r="OAQ15" s="321"/>
      <c r="OAR15" s="321"/>
      <c r="OAS15" s="321"/>
      <c r="OAT15" s="321"/>
      <c r="OAU15" s="321"/>
      <c r="OAV15" s="321"/>
      <c r="OAW15" s="321"/>
      <c r="OAX15" s="321"/>
      <c r="OAY15" s="321"/>
      <c r="OAZ15" s="321"/>
      <c r="OBA15" s="321"/>
      <c r="OBB15" s="321"/>
      <c r="OBC15" s="321"/>
      <c r="OBD15" s="321"/>
      <c r="OBE15" s="321"/>
      <c r="OBF15" s="321"/>
      <c r="OBG15" s="321"/>
      <c r="OBH15" s="321"/>
      <c r="OBI15" s="321"/>
      <c r="OBJ15" s="321"/>
      <c r="OBK15" s="321"/>
      <c r="OBL15" s="321"/>
      <c r="OBM15" s="321"/>
      <c r="OBN15" s="321"/>
      <c r="OBO15" s="321"/>
      <c r="OBP15" s="321"/>
      <c r="OBQ15" s="321"/>
      <c r="OBR15" s="321"/>
      <c r="OBS15" s="321"/>
      <c r="OBT15" s="321"/>
      <c r="OBU15" s="321"/>
      <c r="OBV15" s="321"/>
      <c r="OBW15" s="321"/>
      <c r="OBX15" s="321"/>
      <c r="OBY15" s="321"/>
      <c r="OBZ15" s="321"/>
      <c r="OCA15" s="321"/>
      <c r="OCB15" s="321"/>
      <c r="OCC15" s="321"/>
      <c r="OCD15" s="321"/>
      <c r="OCE15" s="321"/>
      <c r="OCF15" s="321"/>
      <c r="OCG15" s="321"/>
      <c r="OCH15" s="321"/>
      <c r="OCI15" s="321"/>
      <c r="OCJ15" s="321"/>
      <c r="OCK15" s="321"/>
      <c r="OCL15" s="321"/>
      <c r="OCM15" s="321"/>
      <c r="OCN15" s="321"/>
      <c r="OCO15" s="321"/>
      <c r="OCP15" s="321"/>
      <c r="OCQ15" s="321"/>
      <c r="OCR15" s="321"/>
      <c r="OCS15" s="321"/>
      <c r="OCT15" s="321"/>
      <c r="OCU15" s="321"/>
      <c r="OCV15" s="321"/>
      <c r="OCW15" s="321"/>
      <c r="OCX15" s="321"/>
      <c r="OCY15" s="321"/>
      <c r="OCZ15" s="321"/>
      <c r="ODA15" s="321"/>
      <c r="ODB15" s="321"/>
      <c r="ODC15" s="321"/>
      <c r="ODD15" s="321"/>
      <c r="ODE15" s="321"/>
      <c r="ODF15" s="321"/>
      <c r="ODG15" s="321"/>
      <c r="ODH15" s="321"/>
      <c r="ODI15" s="321"/>
      <c r="ODJ15" s="321"/>
      <c r="ODK15" s="321"/>
      <c r="ODL15" s="321"/>
      <c r="ODM15" s="321"/>
      <c r="ODN15" s="321"/>
      <c r="ODO15" s="321"/>
      <c r="ODP15" s="321"/>
      <c r="ODQ15" s="321"/>
      <c r="ODR15" s="321"/>
      <c r="ODS15" s="321"/>
      <c r="ODT15" s="321"/>
      <c r="ODU15" s="321"/>
      <c r="ODV15" s="321"/>
      <c r="ODW15" s="321"/>
      <c r="ODX15" s="321"/>
      <c r="ODY15" s="321"/>
      <c r="ODZ15" s="321"/>
      <c r="OEA15" s="321"/>
      <c r="OEB15" s="321"/>
      <c r="OEC15" s="321"/>
      <c r="OED15" s="321"/>
      <c r="OEE15" s="321"/>
      <c r="OEF15" s="321"/>
      <c r="OEG15" s="321"/>
      <c r="OEH15" s="321"/>
      <c r="OEI15" s="321"/>
      <c r="OEJ15" s="321"/>
      <c r="OEK15" s="321"/>
      <c r="OEL15" s="321"/>
      <c r="OEM15" s="321"/>
      <c r="OEN15" s="321"/>
      <c r="OEO15" s="321"/>
      <c r="OEP15" s="321"/>
      <c r="OEQ15" s="321"/>
      <c r="OER15" s="321"/>
      <c r="OES15" s="321"/>
      <c r="OET15" s="321"/>
      <c r="OEU15" s="321"/>
      <c r="OEV15" s="321"/>
      <c r="OEW15" s="321"/>
      <c r="OEX15" s="321"/>
      <c r="OEY15" s="321"/>
      <c r="OEZ15" s="321"/>
      <c r="OFA15" s="321"/>
      <c r="OFB15" s="321"/>
      <c r="OFC15" s="321"/>
      <c r="OFD15" s="321"/>
      <c r="OFE15" s="321"/>
      <c r="OFF15" s="321"/>
      <c r="OFG15" s="321"/>
      <c r="OFH15" s="321"/>
      <c r="OFI15" s="321"/>
      <c r="OFJ15" s="321"/>
      <c r="OFK15" s="321"/>
      <c r="OFL15" s="321"/>
      <c r="OFM15" s="321"/>
      <c r="OFN15" s="321"/>
      <c r="OFO15" s="321"/>
      <c r="OFP15" s="321"/>
      <c r="OFQ15" s="321"/>
      <c r="OFR15" s="321"/>
      <c r="OFS15" s="321"/>
      <c r="OFT15" s="321"/>
      <c r="OFU15" s="321"/>
      <c r="OFV15" s="321"/>
      <c r="OFW15" s="321"/>
      <c r="OFX15" s="321"/>
      <c r="OFY15" s="321"/>
      <c r="OFZ15" s="321"/>
      <c r="OGA15" s="321"/>
      <c r="OGB15" s="321"/>
      <c r="OGC15" s="321"/>
      <c r="OGD15" s="321"/>
      <c r="OGE15" s="321"/>
      <c r="OGF15" s="321"/>
      <c r="OGG15" s="321"/>
      <c r="OGH15" s="321"/>
      <c r="OGI15" s="321"/>
      <c r="OGJ15" s="321"/>
      <c r="OGK15" s="321"/>
      <c r="OGL15" s="321"/>
      <c r="OGM15" s="321"/>
      <c r="OGN15" s="321"/>
      <c r="OGO15" s="321"/>
      <c r="OGP15" s="321"/>
      <c r="OGQ15" s="321"/>
      <c r="OGR15" s="321"/>
      <c r="OGS15" s="321"/>
      <c r="OGT15" s="321"/>
      <c r="OGU15" s="321"/>
      <c r="OGV15" s="321"/>
      <c r="OGW15" s="321"/>
      <c r="OGX15" s="321"/>
      <c r="OGY15" s="321"/>
      <c r="OGZ15" s="321"/>
      <c r="OHA15" s="321"/>
      <c r="OHB15" s="321"/>
      <c r="OHC15" s="321"/>
      <c r="OHD15" s="321"/>
      <c r="OHE15" s="321"/>
      <c r="OHF15" s="321"/>
      <c r="OHG15" s="321"/>
      <c r="OHH15" s="321"/>
      <c r="OHI15" s="321"/>
      <c r="OHJ15" s="321"/>
      <c r="OHK15" s="321"/>
      <c r="OHL15" s="321"/>
      <c r="OHM15" s="321"/>
      <c r="OHN15" s="321"/>
      <c r="OHO15" s="321"/>
      <c r="OHP15" s="321"/>
      <c r="OHQ15" s="321"/>
      <c r="OHR15" s="321"/>
      <c r="OHS15" s="321"/>
      <c r="OHT15" s="321"/>
      <c r="OHU15" s="321"/>
      <c r="OHV15" s="321"/>
      <c r="OHW15" s="321"/>
      <c r="OHX15" s="321"/>
      <c r="OHY15" s="321"/>
      <c r="OHZ15" s="321"/>
      <c r="OIA15" s="321"/>
      <c r="OIB15" s="321"/>
      <c r="OIC15" s="321"/>
      <c r="OID15" s="321"/>
      <c r="OIE15" s="321"/>
      <c r="OIF15" s="321"/>
      <c r="OIG15" s="321"/>
      <c r="OIH15" s="321"/>
      <c r="OII15" s="321"/>
      <c r="OIJ15" s="321"/>
      <c r="OIK15" s="321"/>
      <c r="OIL15" s="321"/>
      <c r="OIM15" s="321"/>
      <c r="OIN15" s="321"/>
      <c r="OIO15" s="321"/>
      <c r="OIP15" s="321"/>
      <c r="OIQ15" s="321"/>
      <c r="OIR15" s="321"/>
      <c r="OIS15" s="321"/>
      <c r="OIT15" s="321"/>
      <c r="OIU15" s="321"/>
      <c r="OIV15" s="321"/>
      <c r="OIW15" s="321"/>
      <c r="OIX15" s="321"/>
      <c r="OIY15" s="321"/>
      <c r="OIZ15" s="321"/>
      <c r="OJA15" s="321"/>
      <c r="OJB15" s="321"/>
      <c r="OJC15" s="321"/>
      <c r="OJD15" s="321"/>
      <c r="OJE15" s="321"/>
      <c r="OJF15" s="321"/>
      <c r="OJG15" s="321"/>
      <c r="OJH15" s="321"/>
      <c r="OJI15" s="321"/>
      <c r="OJJ15" s="321"/>
      <c r="OJK15" s="321"/>
      <c r="OJL15" s="321"/>
      <c r="OJM15" s="321"/>
      <c r="OJN15" s="321"/>
      <c r="OJO15" s="321"/>
      <c r="OJP15" s="321"/>
      <c r="OJQ15" s="321"/>
      <c r="OJR15" s="321"/>
      <c r="OJS15" s="321"/>
      <c r="OJT15" s="321"/>
      <c r="OJU15" s="321"/>
      <c r="OJV15" s="321"/>
      <c r="OJW15" s="321"/>
      <c r="OJX15" s="321"/>
      <c r="OJY15" s="321"/>
      <c r="OJZ15" s="321"/>
      <c r="OKA15" s="321"/>
      <c r="OKB15" s="321"/>
      <c r="OKC15" s="321"/>
      <c r="OKD15" s="321"/>
      <c r="OKE15" s="321"/>
      <c r="OKF15" s="321"/>
      <c r="OKG15" s="321"/>
      <c r="OKH15" s="321"/>
      <c r="OKI15" s="321"/>
      <c r="OKJ15" s="321"/>
      <c r="OKK15" s="321"/>
      <c r="OKL15" s="321"/>
      <c r="OKM15" s="321"/>
      <c r="OKN15" s="321"/>
      <c r="OKO15" s="321"/>
      <c r="OKP15" s="321"/>
      <c r="OKQ15" s="321"/>
      <c r="OKR15" s="321"/>
      <c r="OKS15" s="321"/>
      <c r="OKT15" s="321"/>
      <c r="OKU15" s="321"/>
      <c r="OKV15" s="321"/>
      <c r="OKW15" s="321"/>
      <c r="OKX15" s="321"/>
      <c r="OKY15" s="321"/>
      <c r="OKZ15" s="321"/>
      <c r="OLA15" s="321"/>
      <c r="OLB15" s="321"/>
      <c r="OLC15" s="321"/>
      <c r="OLD15" s="321"/>
      <c r="OLE15" s="321"/>
      <c r="OLF15" s="321"/>
      <c r="OLG15" s="321"/>
      <c r="OLH15" s="321"/>
      <c r="OLI15" s="321"/>
      <c r="OLJ15" s="321"/>
      <c r="OLK15" s="321"/>
      <c r="OLL15" s="321"/>
      <c r="OLM15" s="321"/>
      <c r="OLN15" s="321"/>
      <c r="OLO15" s="321"/>
      <c r="OLP15" s="321"/>
      <c r="OLQ15" s="321"/>
      <c r="OLR15" s="321"/>
      <c r="OLS15" s="321"/>
      <c r="OLT15" s="321"/>
      <c r="OLU15" s="321"/>
      <c r="OLV15" s="321"/>
      <c r="OLW15" s="321"/>
      <c r="OLX15" s="321"/>
      <c r="OLY15" s="321"/>
      <c r="OLZ15" s="321"/>
      <c r="OMA15" s="321"/>
      <c r="OMB15" s="321"/>
      <c r="OMC15" s="321"/>
      <c r="OMD15" s="321"/>
      <c r="OME15" s="321"/>
      <c r="OMF15" s="321"/>
      <c r="OMG15" s="321"/>
      <c r="OMH15" s="321"/>
      <c r="OMI15" s="321"/>
      <c r="OMJ15" s="321"/>
      <c r="OMK15" s="321"/>
      <c r="OML15" s="321"/>
      <c r="OMM15" s="321"/>
      <c r="OMN15" s="321"/>
      <c r="OMO15" s="321"/>
      <c r="OMP15" s="321"/>
      <c r="OMQ15" s="321"/>
      <c r="OMR15" s="321"/>
      <c r="OMS15" s="321"/>
      <c r="OMT15" s="321"/>
      <c r="OMU15" s="321"/>
      <c r="OMV15" s="321"/>
      <c r="OMW15" s="321"/>
      <c r="OMX15" s="321"/>
      <c r="OMY15" s="321"/>
      <c r="OMZ15" s="321"/>
      <c r="ONA15" s="321"/>
      <c r="ONB15" s="321"/>
      <c r="ONC15" s="321"/>
      <c r="OND15" s="321"/>
      <c r="ONE15" s="321"/>
      <c r="ONF15" s="321"/>
      <c r="ONG15" s="321"/>
      <c r="ONH15" s="321"/>
      <c r="ONI15" s="321"/>
      <c r="ONJ15" s="321"/>
      <c r="ONK15" s="321"/>
      <c r="ONL15" s="321"/>
      <c r="ONM15" s="321"/>
      <c r="ONN15" s="321"/>
      <c r="ONO15" s="321"/>
      <c r="ONP15" s="321"/>
      <c r="ONQ15" s="321"/>
      <c r="ONR15" s="321"/>
      <c r="ONS15" s="321"/>
      <c r="ONT15" s="321"/>
      <c r="ONU15" s="321"/>
      <c r="ONV15" s="321"/>
      <c r="ONW15" s="321"/>
      <c r="ONX15" s="321"/>
      <c r="ONY15" s="321"/>
      <c r="ONZ15" s="321"/>
      <c r="OOA15" s="321"/>
      <c r="OOB15" s="321"/>
      <c r="OOC15" s="321"/>
      <c r="OOD15" s="321"/>
      <c r="OOE15" s="321"/>
      <c r="OOF15" s="321"/>
      <c r="OOG15" s="321"/>
      <c r="OOH15" s="321"/>
      <c r="OOI15" s="321"/>
      <c r="OOJ15" s="321"/>
      <c r="OOK15" s="321"/>
      <c r="OOL15" s="321"/>
      <c r="OOM15" s="321"/>
      <c r="OON15" s="321"/>
      <c r="OOO15" s="321"/>
      <c r="OOP15" s="321"/>
      <c r="OOQ15" s="321"/>
      <c r="OOR15" s="321"/>
      <c r="OOS15" s="321"/>
      <c r="OOT15" s="321"/>
      <c r="OOU15" s="321"/>
      <c r="OOV15" s="321"/>
      <c r="OOW15" s="321"/>
      <c r="OOX15" s="321"/>
      <c r="OOY15" s="321"/>
      <c r="OOZ15" s="321"/>
      <c r="OPA15" s="321"/>
      <c r="OPB15" s="321"/>
      <c r="OPC15" s="321"/>
      <c r="OPD15" s="321"/>
      <c r="OPE15" s="321"/>
      <c r="OPF15" s="321"/>
      <c r="OPG15" s="321"/>
      <c r="OPH15" s="321"/>
      <c r="OPI15" s="321"/>
      <c r="OPJ15" s="321"/>
      <c r="OPK15" s="321"/>
      <c r="OPL15" s="321"/>
      <c r="OPM15" s="321"/>
      <c r="OPN15" s="321"/>
      <c r="OPO15" s="321"/>
      <c r="OPP15" s="321"/>
      <c r="OPQ15" s="321"/>
      <c r="OPR15" s="321"/>
      <c r="OPS15" s="321"/>
      <c r="OPT15" s="321"/>
      <c r="OPU15" s="321"/>
      <c r="OPV15" s="321"/>
      <c r="OPW15" s="321"/>
      <c r="OPX15" s="321"/>
      <c r="OPY15" s="321"/>
      <c r="OPZ15" s="321"/>
      <c r="OQA15" s="321"/>
      <c r="OQB15" s="321"/>
      <c r="OQC15" s="321"/>
      <c r="OQD15" s="321"/>
      <c r="OQE15" s="321"/>
      <c r="OQF15" s="321"/>
      <c r="OQG15" s="321"/>
      <c r="OQH15" s="321"/>
      <c r="OQI15" s="321"/>
      <c r="OQJ15" s="321"/>
      <c r="OQK15" s="321"/>
      <c r="OQL15" s="321"/>
      <c r="OQM15" s="321"/>
      <c r="OQN15" s="321"/>
      <c r="OQO15" s="321"/>
      <c r="OQP15" s="321"/>
      <c r="OQQ15" s="321"/>
      <c r="OQR15" s="321"/>
      <c r="OQS15" s="321"/>
      <c r="OQT15" s="321"/>
      <c r="OQU15" s="321"/>
      <c r="OQV15" s="321"/>
      <c r="OQW15" s="321"/>
      <c r="OQX15" s="321"/>
      <c r="OQY15" s="321"/>
      <c r="OQZ15" s="321"/>
      <c r="ORA15" s="321"/>
      <c r="ORB15" s="321"/>
      <c r="ORC15" s="321"/>
      <c r="ORD15" s="321"/>
      <c r="ORE15" s="321"/>
      <c r="ORF15" s="321"/>
      <c r="ORG15" s="321"/>
      <c r="ORH15" s="321"/>
      <c r="ORI15" s="321"/>
      <c r="ORJ15" s="321"/>
      <c r="ORK15" s="321"/>
      <c r="ORL15" s="321"/>
      <c r="ORM15" s="321"/>
      <c r="ORN15" s="321"/>
      <c r="ORO15" s="321"/>
      <c r="ORP15" s="321"/>
      <c r="ORQ15" s="321"/>
      <c r="ORR15" s="321"/>
      <c r="ORS15" s="321"/>
      <c r="ORT15" s="321"/>
      <c r="ORU15" s="321"/>
      <c r="ORV15" s="321"/>
      <c r="ORW15" s="321"/>
      <c r="ORX15" s="321"/>
      <c r="ORY15" s="321"/>
      <c r="ORZ15" s="321"/>
      <c r="OSA15" s="321"/>
      <c r="OSB15" s="321"/>
      <c r="OSC15" s="321"/>
      <c r="OSD15" s="321"/>
      <c r="OSE15" s="321"/>
      <c r="OSF15" s="321"/>
      <c r="OSG15" s="321"/>
      <c r="OSH15" s="321"/>
      <c r="OSI15" s="321"/>
      <c r="OSJ15" s="321"/>
      <c r="OSK15" s="321"/>
      <c r="OSL15" s="321"/>
      <c r="OSM15" s="321"/>
      <c r="OSN15" s="321"/>
      <c r="OSO15" s="321"/>
      <c r="OSP15" s="321"/>
      <c r="OSQ15" s="321"/>
      <c r="OSR15" s="321"/>
      <c r="OSS15" s="321"/>
      <c r="OST15" s="321"/>
      <c r="OSU15" s="321"/>
      <c r="OSV15" s="321"/>
      <c r="OSW15" s="321"/>
      <c r="OSX15" s="321"/>
      <c r="OSY15" s="321"/>
      <c r="OSZ15" s="321"/>
      <c r="OTA15" s="321"/>
      <c r="OTB15" s="321"/>
      <c r="OTC15" s="321"/>
      <c r="OTD15" s="321"/>
      <c r="OTE15" s="321"/>
      <c r="OTF15" s="321"/>
      <c r="OTG15" s="321"/>
      <c r="OTH15" s="321"/>
      <c r="OTI15" s="321"/>
      <c r="OTJ15" s="321"/>
      <c r="OTK15" s="321"/>
      <c r="OTL15" s="321"/>
      <c r="OTM15" s="321"/>
      <c r="OTN15" s="321"/>
      <c r="OTO15" s="321"/>
      <c r="OTP15" s="321"/>
      <c r="OTQ15" s="321"/>
      <c r="OTR15" s="321"/>
      <c r="OTS15" s="321"/>
      <c r="OTT15" s="321"/>
      <c r="OTU15" s="321"/>
      <c r="OTV15" s="321"/>
      <c r="OTW15" s="321"/>
      <c r="OTX15" s="321"/>
      <c r="OTY15" s="321"/>
      <c r="OTZ15" s="321"/>
      <c r="OUA15" s="321"/>
      <c r="OUB15" s="321"/>
      <c r="OUC15" s="321"/>
      <c r="OUD15" s="321"/>
      <c r="OUE15" s="321"/>
      <c r="OUF15" s="321"/>
      <c r="OUG15" s="321"/>
      <c r="OUH15" s="321"/>
      <c r="OUI15" s="321"/>
      <c r="OUJ15" s="321"/>
      <c r="OUK15" s="321"/>
      <c r="OUL15" s="321"/>
      <c r="OUM15" s="321"/>
      <c r="OUN15" s="321"/>
      <c r="OUO15" s="321"/>
      <c r="OUP15" s="321"/>
      <c r="OUQ15" s="321"/>
      <c r="OUR15" s="321"/>
      <c r="OUS15" s="321"/>
      <c r="OUT15" s="321"/>
      <c r="OUU15" s="321"/>
      <c r="OUV15" s="321"/>
      <c r="OUW15" s="321"/>
      <c r="OUX15" s="321"/>
      <c r="OUY15" s="321"/>
      <c r="OUZ15" s="321"/>
      <c r="OVA15" s="321"/>
      <c r="OVB15" s="321"/>
      <c r="OVC15" s="321"/>
      <c r="OVD15" s="321"/>
      <c r="OVE15" s="321"/>
      <c r="OVF15" s="321"/>
      <c r="OVG15" s="321"/>
      <c r="OVH15" s="321"/>
      <c r="OVI15" s="321"/>
      <c r="OVJ15" s="321"/>
      <c r="OVK15" s="321"/>
      <c r="OVL15" s="321"/>
      <c r="OVM15" s="321"/>
      <c r="OVN15" s="321"/>
      <c r="OVO15" s="321"/>
      <c r="OVP15" s="321"/>
      <c r="OVQ15" s="321"/>
      <c r="OVR15" s="321"/>
      <c r="OVS15" s="321"/>
      <c r="OVT15" s="321"/>
      <c r="OVU15" s="321"/>
      <c r="OVV15" s="321"/>
      <c r="OVW15" s="321"/>
      <c r="OVX15" s="321"/>
      <c r="OVY15" s="321"/>
      <c r="OVZ15" s="321"/>
      <c r="OWA15" s="321"/>
      <c r="OWB15" s="321"/>
      <c r="OWC15" s="321"/>
      <c r="OWD15" s="321"/>
      <c r="OWE15" s="321"/>
      <c r="OWF15" s="321"/>
      <c r="OWG15" s="321"/>
      <c r="OWH15" s="321"/>
      <c r="OWI15" s="321"/>
      <c r="OWJ15" s="321"/>
      <c r="OWK15" s="321"/>
      <c r="OWL15" s="321"/>
      <c r="OWM15" s="321"/>
      <c r="OWN15" s="321"/>
      <c r="OWO15" s="321"/>
      <c r="OWP15" s="321"/>
      <c r="OWQ15" s="321"/>
      <c r="OWR15" s="321"/>
      <c r="OWS15" s="321"/>
      <c r="OWT15" s="321"/>
      <c r="OWU15" s="321"/>
      <c r="OWV15" s="321"/>
      <c r="OWW15" s="321"/>
      <c r="OWX15" s="321"/>
      <c r="OWY15" s="321"/>
      <c r="OWZ15" s="321"/>
      <c r="OXA15" s="321"/>
      <c r="OXB15" s="321"/>
      <c r="OXC15" s="321"/>
      <c r="OXD15" s="321"/>
      <c r="OXE15" s="321"/>
      <c r="OXF15" s="321"/>
      <c r="OXG15" s="321"/>
      <c r="OXH15" s="321"/>
      <c r="OXI15" s="321"/>
      <c r="OXJ15" s="321"/>
      <c r="OXK15" s="321"/>
      <c r="OXL15" s="321"/>
      <c r="OXM15" s="321"/>
      <c r="OXN15" s="321"/>
      <c r="OXO15" s="321"/>
      <c r="OXP15" s="321"/>
      <c r="OXQ15" s="321"/>
      <c r="OXR15" s="321"/>
      <c r="OXS15" s="321"/>
      <c r="OXT15" s="321"/>
      <c r="OXU15" s="321"/>
      <c r="OXV15" s="321"/>
      <c r="OXW15" s="321"/>
      <c r="OXX15" s="321"/>
      <c r="OXY15" s="321"/>
      <c r="OXZ15" s="321"/>
      <c r="OYA15" s="321"/>
      <c r="OYB15" s="321"/>
      <c r="OYC15" s="321"/>
      <c r="OYD15" s="321"/>
      <c r="OYE15" s="321"/>
      <c r="OYF15" s="321"/>
      <c r="OYG15" s="321"/>
      <c r="OYH15" s="321"/>
      <c r="OYI15" s="321"/>
      <c r="OYJ15" s="321"/>
      <c r="OYK15" s="321"/>
      <c r="OYL15" s="321"/>
      <c r="OYM15" s="321"/>
      <c r="OYN15" s="321"/>
      <c r="OYO15" s="321"/>
      <c r="OYP15" s="321"/>
      <c r="OYQ15" s="321"/>
      <c r="OYR15" s="321"/>
      <c r="OYS15" s="321"/>
      <c r="OYT15" s="321"/>
      <c r="OYU15" s="321"/>
      <c r="OYV15" s="321"/>
      <c r="OYW15" s="321"/>
      <c r="OYX15" s="321"/>
      <c r="OYY15" s="321"/>
      <c r="OYZ15" s="321"/>
      <c r="OZA15" s="321"/>
      <c r="OZB15" s="321"/>
      <c r="OZC15" s="321"/>
      <c r="OZD15" s="321"/>
      <c r="OZE15" s="321"/>
      <c r="OZF15" s="321"/>
      <c r="OZG15" s="321"/>
      <c r="OZH15" s="321"/>
      <c r="OZI15" s="321"/>
      <c r="OZJ15" s="321"/>
      <c r="OZK15" s="321"/>
      <c r="OZL15" s="321"/>
      <c r="OZM15" s="321"/>
      <c r="OZN15" s="321"/>
      <c r="OZO15" s="321"/>
      <c r="OZP15" s="321"/>
      <c r="OZQ15" s="321"/>
      <c r="OZR15" s="321"/>
      <c r="OZS15" s="321"/>
      <c r="OZT15" s="321"/>
      <c r="OZU15" s="321"/>
      <c r="OZV15" s="321"/>
      <c r="OZW15" s="321"/>
      <c r="OZX15" s="321"/>
      <c r="OZY15" s="321"/>
      <c r="OZZ15" s="321"/>
      <c r="PAA15" s="321"/>
      <c r="PAB15" s="321"/>
      <c r="PAC15" s="321"/>
      <c r="PAD15" s="321"/>
      <c r="PAE15" s="321"/>
      <c r="PAF15" s="321"/>
      <c r="PAG15" s="321"/>
      <c r="PAH15" s="321"/>
      <c r="PAI15" s="321"/>
      <c r="PAJ15" s="321"/>
      <c r="PAK15" s="321"/>
      <c r="PAL15" s="321"/>
      <c r="PAM15" s="321"/>
      <c r="PAN15" s="321"/>
      <c r="PAO15" s="321"/>
      <c r="PAP15" s="321"/>
      <c r="PAQ15" s="321"/>
      <c r="PAR15" s="321"/>
      <c r="PAS15" s="321"/>
      <c r="PAT15" s="321"/>
      <c r="PAU15" s="321"/>
      <c r="PAV15" s="321"/>
      <c r="PAW15" s="321"/>
      <c r="PAX15" s="321"/>
      <c r="PAY15" s="321"/>
      <c r="PAZ15" s="321"/>
      <c r="PBA15" s="321"/>
      <c r="PBB15" s="321"/>
      <c r="PBC15" s="321"/>
      <c r="PBD15" s="321"/>
      <c r="PBE15" s="321"/>
      <c r="PBF15" s="321"/>
      <c r="PBG15" s="321"/>
      <c r="PBH15" s="321"/>
      <c r="PBI15" s="321"/>
      <c r="PBJ15" s="321"/>
      <c r="PBK15" s="321"/>
      <c r="PBL15" s="321"/>
      <c r="PBM15" s="321"/>
      <c r="PBN15" s="321"/>
      <c r="PBO15" s="321"/>
      <c r="PBP15" s="321"/>
      <c r="PBQ15" s="321"/>
      <c r="PBR15" s="321"/>
      <c r="PBS15" s="321"/>
      <c r="PBT15" s="321"/>
      <c r="PBU15" s="321"/>
      <c r="PBV15" s="321"/>
      <c r="PBW15" s="321"/>
      <c r="PBX15" s="321"/>
      <c r="PBY15" s="321"/>
      <c r="PBZ15" s="321"/>
      <c r="PCA15" s="321"/>
      <c r="PCB15" s="321"/>
      <c r="PCC15" s="321"/>
      <c r="PCD15" s="321"/>
      <c r="PCE15" s="321"/>
      <c r="PCF15" s="321"/>
      <c r="PCG15" s="321"/>
      <c r="PCH15" s="321"/>
      <c r="PCI15" s="321"/>
      <c r="PCJ15" s="321"/>
      <c r="PCK15" s="321"/>
      <c r="PCL15" s="321"/>
      <c r="PCM15" s="321"/>
      <c r="PCN15" s="321"/>
      <c r="PCO15" s="321"/>
      <c r="PCP15" s="321"/>
      <c r="PCQ15" s="321"/>
      <c r="PCR15" s="321"/>
      <c r="PCS15" s="321"/>
      <c r="PCT15" s="321"/>
      <c r="PCU15" s="321"/>
      <c r="PCV15" s="321"/>
      <c r="PCW15" s="321"/>
      <c r="PCX15" s="321"/>
      <c r="PCY15" s="321"/>
      <c r="PCZ15" s="321"/>
      <c r="PDA15" s="321"/>
      <c r="PDB15" s="321"/>
      <c r="PDC15" s="321"/>
      <c r="PDD15" s="321"/>
      <c r="PDE15" s="321"/>
      <c r="PDF15" s="321"/>
      <c r="PDG15" s="321"/>
      <c r="PDH15" s="321"/>
      <c r="PDI15" s="321"/>
      <c r="PDJ15" s="321"/>
      <c r="PDK15" s="321"/>
      <c r="PDL15" s="321"/>
      <c r="PDM15" s="321"/>
      <c r="PDN15" s="321"/>
      <c r="PDO15" s="321"/>
      <c r="PDP15" s="321"/>
      <c r="PDQ15" s="321"/>
      <c r="PDR15" s="321"/>
      <c r="PDS15" s="321"/>
      <c r="PDT15" s="321"/>
      <c r="PDU15" s="321"/>
      <c r="PDV15" s="321"/>
      <c r="PDW15" s="321"/>
      <c r="PDX15" s="321"/>
      <c r="PDY15" s="321"/>
      <c r="PDZ15" s="321"/>
      <c r="PEA15" s="321"/>
      <c r="PEB15" s="321"/>
      <c r="PEC15" s="321"/>
      <c r="PED15" s="321"/>
      <c r="PEE15" s="321"/>
      <c r="PEF15" s="321"/>
      <c r="PEG15" s="321"/>
      <c r="PEH15" s="321"/>
      <c r="PEI15" s="321"/>
      <c r="PEJ15" s="321"/>
      <c r="PEK15" s="321"/>
      <c r="PEL15" s="321"/>
      <c r="PEM15" s="321"/>
      <c r="PEN15" s="321"/>
      <c r="PEO15" s="321"/>
      <c r="PEP15" s="321"/>
      <c r="PEQ15" s="321"/>
      <c r="PER15" s="321"/>
      <c r="PES15" s="321"/>
      <c r="PET15" s="321"/>
      <c r="PEU15" s="321"/>
      <c r="PEV15" s="321"/>
      <c r="PEW15" s="321"/>
      <c r="PEX15" s="321"/>
      <c r="PEY15" s="321"/>
      <c r="PEZ15" s="321"/>
      <c r="PFA15" s="321"/>
      <c r="PFB15" s="321"/>
      <c r="PFC15" s="321"/>
      <c r="PFD15" s="321"/>
      <c r="PFE15" s="321"/>
      <c r="PFF15" s="321"/>
      <c r="PFG15" s="321"/>
      <c r="PFH15" s="321"/>
      <c r="PFI15" s="321"/>
      <c r="PFJ15" s="321"/>
      <c r="PFK15" s="321"/>
      <c r="PFL15" s="321"/>
      <c r="PFM15" s="321"/>
      <c r="PFN15" s="321"/>
      <c r="PFO15" s="321"/>
      <c r="PFP15" s="321"/>
      <c r="PFQ15" s="321"/>
      <c r="PFR15" s="321"/>
      <c r="PFS15" s="321"/>
      <c r="PFT15" s="321"/>
      <c r="PFU15" s="321"/>
      <c r="PFV15" s="321"/>
      <c r="PFW15" s="321"/>
      <c r="PFX15" s="321"/>
      <c r="PFY15" s="321"/>
      <c r="PFZ15" s="321"/>
      <c r="PGA15" s="321"/>
      <c r="PGB15" s="321"/>
      <c r="PGC15" s="321"/>
      <c r="PGD15" s="321"/>
      <c r="PGE15" s="321"/>
      <c r="PGF15" s="321"/>
      <c r="PGG15" s="321"/>
      <c r="PGH15" s="321"/>
      <c r="PGI15" s="321"/>
      <c r="PGJ15" s="321"/>
      <c r="PGK15" s="321"/>
      <c r="PGL15" s="321"/>
      <c r="PGM15" s="321"/>
      <c r="PGN15" s="321"/>
      <c r="PGO15" s="321"/>
      <c r="PGP15" s="321"/>
      <c r="PGQ15" s="321"/>
      <c r="PGR15" s="321"/>
      <c r="PGS15" s="321"/>
      <c r="PGT15" s="321"/>
      <c r="PGU15" s="321"/>
      <c r="PGV15" s="321"/>
      <c r="PGW15" s="321"/>
      <c r="PGX15" s="321"/>
      <c r="PGY15" s="321"/>
      <c r="PGZ15" s="321"/>
      <c r="PHA15" s="321"/>
      <c r="PHB15" s="321"/>
      <c r="PHC15" s="321"/>
      <c r="PHD15" s="321"/>
      <c r="PHE15" s="321"/>
      <c r="PHF15" s="321"/>
      <c r="PHG15" s="321"/>
      <c r="PHH15" s="321"/>
      <c r="PHI15" s="321"/>
      <c r="PHJ15" s="321"/>
      <c r="PHK15" s="321"/>
      <c r="PHL15" s="321"/>
      <c r="PHM15" s="321"/>
      <c r="PHN15" s="321"/>
      <c r="PHO15" s="321"/>
      <c r="PHP15" s="321"/>
      <c r="PHQ15" s="321"/>
      <c r="PHR15" s="321"/>
      <c r="PHS15" s="321"/>
      <c r="PHT15" s="321"/>
      <c r="PHU15" s="321"/>
      <c r="PHV15" s="321"/>
      <c r="PHW15" s="321"/>
      <c r="PHX15" s="321"/>
      <c r="PHY15" s="321"/>
      <c r="PHZ15" s="321"/>
      <c r="PIA15" s="321"/>
      <c r="PIB15" s="321"/>
      <c r="PIC15" s="321"/>
      <c r="PID15" s="321"/>
      <c r="PIE15" s="321"/>
      <c r="PIF15" s="321"/>
      <c r="PIG15" s="321"/>
      <c r="PIH15" s="321"/>
      <c r="PII15" s="321"/>
      <c r="PIJ15" s="321"/>
      <c r="PIK15" s="321"/>
      <c r="PIL15" s="321"/>
      <c r="PIM15" s="321"/>
      <c r="PIN15" s="321"/>
      <c r="PIO15" s="321"/>
      <c r="PIP15" s="321"/>
      <c r="PIQ15" s="321"/>
      <c r="PIR15" s="321"/>
      <c r="PIS15" s="321"/>
      <c r="PIT15" s="321"/>
      <c r="PIU15" s="321"/>
      <c r="PIV15" s="321"/>
      <c r="PIW15" s="321"/>
      <c r="PIX15" s="321"/>
      <c r="PIY15" s="321"/>
      <c r="PIZ15" s="321"/>
      <c r="PJA15" s="321"/>
      <c r="PJB15" s="321"/>
      <c r="PJC15" s="321"/>
      <c r="PJD15" s="321"/>
      <c r="PJE15" s="321"/>
      <c r="PJF15" s="321"/>
      <c r="PJG15" s="321"/>
      <c r="PJH15" s="321"/>
      <c r="PJI15" s="321"/>
      <c r="PJJ15" s="321"/>
      <c r="PJK15" s="321"/>
      <c r="PJL15" s="321"/>
      <c r="PJM15" s="321"/>
      <c r="PJN15" s="321"/>
      <c r="PJO15" s="321"/>
      <c r="PJP15" s="321"/>
      <c r="PJQ15" s="321"/>
      <c r="PJR15" s="321"/>
      <c r="PJS15" s="321"/>
      <c r="PJT15" s="321"/>
      <c r="PJU15" s="321"/>
      <c r="PJV15" s="321"/>
      <c r="PJW15" s="321"/>
      <c r="PJX15" s="321"/>
      <c r="PJY15" s="321"/>
      <c r="PJZ15" s="321"/>
      <c r="PKA15" s="321"/>
      <c r="PKB15" s="321"/>
      <c r="PKC15" s="321"/>
      <c r="PKD15" s="321"/>
      <c r="PKE15" s="321"/>
      <c r="PKF15" s="321"/>
      <c r="PKG15" s="321"/>
      <c r="PKH15" s="321"/>
      <c r="PKI15" s="321"/>
      <c r="PKJ15" s="321"/>
      <c r="PKK15" s="321"/>
      <c r="PKL15" s="321"/>
      <c r="PKM15" s="321"/>
      <c r="PKN15" s="321"/>
      <c r="PKO15" s="321"/>
      <c r="PKP15" s="321"/>
      <c r="PKQ15" s="321"/>
      <c r="PKR15" s="321"/>
      <c r="PKS15" s="321"/>
      <c r="PKT15" s="321"/>
      <c r="PKU15" s="321"/>
      <c r="PKV15" s="321"/>
      <c r="PKW15" s="321"/>
      <c r="PKX15" s="321"/>
      <c r="PKY15" s="321"/>
      <c r="PKZ15" s="321"/>
      <c r="PLA15" s="321"/>
      <c r="PLB15" s="321"/>
      <c r="PLC15" s="321"/>
      <c r="PLD15" s="321"/>
      <c r="PLE15" s="321"/>
      <c r="PLF15" s="321"/>
      <c r="PLG15" s="321"/>
      <c r="PLH15" s="321"/>
      <c r="PLI15" s="321"/>
      <c r="PLJ15" s="321"/>
      <c r="PLK15" s="321"/>
      <c r="PLL15" s="321"/>
      <c r="PLM15" s="321"/>
      <c r="PLN15" s="321"/>
      <c r="PLO15" s="321"/>
      <c r="PLP15" s="321"/>
      <c r="PLQ15" s="321"/>
      <c r="PLR15" s="321"/>
      <c r="PLS15" s="321"/>
      <c r="PLT15" s="321"/>
      <c r="PLU15" s="321"/>
      <c r="PLV15" s="321"/>
      <c r="PLW15" s="321"/>
      <c r="PLX15" s="321"/>
      <c r="PLY15" s="321"/>
      <c r="PLZ15" s="321"/>
      <c r="PMA15" s="321"/>
      <c r="PMB15" s="321"/>
      <c r="PMC15" s="321"/>
      <c r="PMD15" s="321"/>
      <c r="PME15" s="321"/>
      <c r="PMF15" s="321"/>
      <c r="PMG15" s="321"/>
      <c r="PMH15" s="321"/>
      <c r="PMI15" s="321"/>
      <c r="PMJ15" s="321"/>
      <c r="PMK15" s="321"/>
      <c r="PML15" s="321"/>
      <c r="PMM15" s="321"/>
      <c r="PMN15" s="321"/>
      <c r="PMO15" s="321"/>
      <c r="PMP15" s="321"/>
      <c r="PMQ15" s="321"/>
      <c r="PMR15" s="321"/>
      <c r="PMS15" s="321"/>
      <c r="PMT15" s="321"/>
      <c r="PMU15" s="321"/>
      <c r="PMV15" s="321"/>
      <c r="PMW15" s="321"/>
      <c r="PMX15" s="321"/>
      <c r="PMY15" s="321"/>
      <c r="PMZ15" s="321"/>
      <c r="PNA15" s="321"/>
      <c r="PNB15" s="321"/>
      <c r="PNC15" s="321"/>
      <c r="PND15" s="321"/>
      <c r="PNE15" s="321"/>
      <c r="PNF15" s="321"/>
      <c r="PNG15" s="321"/>
      <c r="PNH15" s="321"/>
      <c r="PNI15" s="321"/>
      <c r="PNJ15" s="321"/>
      <c r="PNK15" s="321"/>
      <c r="PNL15" s="321"/>
      <c r="PNM15" s="321"/>
      <c r="PNN15" s="321"/>
      <c r="PNO15" s="321"/>
      <c r="PNP15" s="321"/>
      <c r="PNQ15" s="321"/>
      <c r="PNR15" s="321"/>
      <c r="PNS15" s="321"/>
      <c r="PNT15" s="321"/>
      <c r="PNU15" s="321"/>
      <c r="PNV15" s="321"/>
      <c r="PNW15" s="321"/>
      <c r="PNX15" s="321"/>
      <c r="PNY15" s="321"/>
      <c r="PNZ15" s="321"/>
      <c r="POA15" s="321"/>
      <c r="POB15" s="321"/>
      <c r="POC15" s="321"/>
      <c r="POD15" s="321"/>
      <c r="POE15" s="321"/>
      <c r="POF15" s="321"/>
      <c r="POG15" s="321"/>
      <c r="POH15" s="321"/>
      <c r="POI15" s="321"/>
      <c r="POJ15" s="321"/>
      <c r="POK15" s="321"/>
      <c r="POL15" s="321"/>
      <c r="POM15" s="321"/>
      <c r="PON15" s="321"/>
      <c r="POO15" s="321"/>
      <c r="POP15" s="321"/>
      <c r="POQ15" s="321"/>
      <c r="POR15" s="321"/>
      <c r="POS15" s="321"/>
      <c r="POT15" s="321"/>
      <c r="POU15" s="321"/>
      <c r="POV15" s="321"/>
      <c r="POW15" s="321"/>
      <c r="POX15" s="321"/>
      <c r="POY15" s="321"/>
      <c r="POZ15" s="321"/>
      <c r="PPA15" s="321"/>
      <c r="PPB15" s="321"/>
      <c r="PPC15" s="321"/>
      <c r="PPD15" s="321"/>
      <c r="PPE15" s="321"/>
      <c r="PPF15" s="321"/>
      <c r="PPG15" s="321"/>
      <c r="PPH15" s="321"/>
      <c r="PPI15" s="321"/>
      <c r="PPJ15" s="321"/>
      <c r="PPK15" s="321"/>
      <c r="PPL15" s="321"/>
      <c r="PPM15" s="321"/>
      <c r="PPN15" s="321"/>
      <c r="PPO15" s="321"/>
      <c r="PPP15" s="321"/>
      <c r="PPQ15" s="321"/>
      <c r="PPR15" s="321"/>
      <c r="PPS15" s="321"/>
      <c r="PPT15" s="321"/>
      <c r="PPU15" s="321"/>
      <c r="PPV15" s="321"/>
      <c r="PPW15" s="321"/>
      <c r="PPX15" s="321"/>
      <c r="PPY15" s="321"/>
      <c r="PPZ15" s="321"/>
      <c r="PQA15" s="321"/>
      <c r="PQB15" s="321"/>
      <c r="PQC15" s="321"/>
      <c r="PQD15" s="321"/>
      <c r="PQE15" s="321"/>
      <c r="PQF15" s="321"/>
      <c r="PQG15" s="321"/>
      <c r="PQH15" s="321"/>
      <c r="PQI15" s="321"/>
      <c r="PQJ15" s="321"/>
      <c r="PQK15" s="321"/>
      <c r="PQL15" s="321"/>
      <c r="PQM15" s="321"/>
      <c r="PQN15" s="321"/>
      <c r="PQO15" s="321"/>
      <c r="PQP15" s="321"/>
      <c r="PQQ15" s="321"/>
      <c r="PQR15" s="321"/>
      <c r="PQS15" s="321"/>
      <c r="PQT15" s="321"/>
      <c r="PQU15" s="321"/>
      <c r="PQV15" s="321"/>
      <c r="PQW15" s="321"/>
      <c r="PQX15" s="321"/>
      <c r="PQY15" s="321"/>
      <c r="PQZ15" s="321"/>
      <c r="PRA15" s="321"/>
      <c r="PRB15" s="321"/>
      <c r="PRC15" s="321"/>
      <c r="PRD15" s="321"/>
      <c r="PRE15" s="321"/>
      <c r="PRF15" s="321"/>
      <c r="PRG15" s="321"/>
      <c r="PRH15" s="321"/>
      <c r="PRI15" s="321"/>
      <c r="PRJ15" s="321"/>
      <c r="PRK15" s="321"/>
      <c r="PRL15" s="321"/>
      <c r="PRM15" s="321"/>
      <c r="PRN15" s="321"/>
      <c r="PRO15" s="321"/>
      <c r="PRP15" s="321"/>
      <c r="PRQ15" s="321"/>
      <c r="PRR15" s="321"/>
      <c r="PRS15" s="321"/>
      <c r="PRT15" s="321"/>
      <c r="PRU15" s="321"/>
      <c r="PRV15" s="321"/>
      <c r="PRW15" s="321"/>
      <c r="PRX15" s="321"/>
      <c r="PRY15" s="321"/>
      <c r="PRZ15" s="321"/>
      <c r="PSA15" s="321"/>
      <c r="PSB15" s="321"/>
      <c r="PSC15" s="321"/>
      <c r="PSD15" s="321"/>
      <c r="PSE15" s="321"/>
      <c r="PSF15" s="321"/>
      <c r="PSG15" s="321"/>
      <c r="PSH15" s="321"/>
      <c r="PSI15" s="321"/>
      <c r="PSJ15" s="321"/>
      <c r="PSK15" s="321"/>
      <c r="PSL15" s="321"/>
      <c r="PSM15" s="321"/>
      <c r="PSN15" s="321"/>
      <c r="PSO15" s="321"/>
      <c r="PSP15" s="321"/>
      <c r="PSQ15" s="321"/>
      <c r="PSR15" s="321"/>
      <c r="PSS15" s="321"/>
      <c r="PST15" s="321"/>
      <c r="PSU15" s="321"/>
      <c r="PSV15" s="321"/>
      <c r="PSW15" s="321"/>
      <c r="PSX15" s="321"/>
      <c r="PSY15" s="321"/>
      <c r="PSZ15" s="321"/>
      <c r="PTA15" s="321"/>
      <c r="PTB15" s="321"/>
      <c r="PTC15" s="321"/>
      <c r="PTD15" s="321"/>
      <c r="PTE15" s="321"/>
      <c r="PTF15" s="321"/>
      <c r="PTG15" s="321"/>
      <c r="PTH15" s="321"/>
      <c r="PTI15" s="321"/>
      <c r="PTJ15" s="321"/>
      <c r="PTK15" s="321"/>
      <c r="PTL15" s="321"/>
      <c r="PTM15" s="321"/>
      <c r="PTN15" s="321"/>
      <c r="PTO15" s="321"/>
      <c r="PTP15" s="321"/>
      <c r="PTQ15" s="321"/>
      <c r="PTR15" s="321"/>
      <c r="PTS15" s="321"/>
      <c r="PTT15" s="321"/>
      <c r="PTU15" s="321"/>
      <c r="PTV15" s="321"/>
      <c r="PTW15" s="321"/>
      <c r="PTX15" s="321"/>
      <c r="PTY15" s="321"/>
      <c r="PTZ15" s="321"/>
      <c r="PUA15" s="321"/>
      <c r="PUB15" s="321"/>
      <c r="PUC15" s="321"/>
      <c r="PUD15" s="321"/>
      <c r="PUE15" s="321"/>
      <c r="PUF15" s="321"/>
      <c r="PUG15" s="321"/>
      <c r="PUH15" s="321"/>
      <c r="PUI15" s="321"/>
      <c r="PUJ15" s="321"/>
      <c r="PUK15" s="321"/>
      <c r="PUL15" s="321"/>
      <c r="PUM15" s="321"/>
      <c r="PUN15" s="321"/>
      <c r="PUO15" s="321"/>
      <c r="PUP15" s="321"/>
      <c r="PUQ15" s="321"/>
      <c r="PUR15" s="321"/>
      <c r="PUS15" s="321"/>
      <c r="PUT15" s="321"/>
      <c r="PUU15" s="321"/>
      <c r="PUV15" s="321"/>
      <c r="PUW15" s="321"/>
      <c r="PUX15" s="321"/>
      <c r="PUY15" s="321"/>
      <c r="PUZ15" s="321"/>
      <c r="PVA15" s="321"/>
      <c r="PVB15" s="321"/>
      <c r="PVC15" s="321"/>
      <c r="PVD15" s="321"/>
      <c r="PVE15" s="321"/>
      <c r="PVF15" s="321"/>
      <c r="PVG15" s="321"/>
      <c r="PVH15" s="321"/>
      <c r="PVI15" s="321"/>
      <c r="PVJ15" s="321"/>
      <c r="PVK15" s="321"/>
      <c r="PVL15" s="321"/>
      <c r="PVM15" s="321"/>
      <c r="PVN15" s="321"/>
      <c r="PVO15" s="321"/>
      <c r="PVP15" s="321"/>
      <c r="PVQ15" s="321"/>
      <c r="PVR15" s="321"/>
      <c r="PVS15" s="321"/>
      <c r="PVT15" s="321"/>
      <c r="PVU15" s="321"/>
      <c r="PVV15" s="321"/>
      <c r="PVW15" s="321"/>
      <c r="PVX15" s="321"/>
      <c r="PVY15" s="321"/>
      <c r="PVZ15" s="321"/>
      <c r="PWA15" s="321"/>
      <c r="PWB15" s="321"/>
      <c r="PWC15" s="321"/>
      <c r="PWD15" s="321"/>
      <c r="PWE15" s="321"/>
      <c r="PWF15" s="321"/>
      <c r="PWG15" s="321"/>
      <c r="PWH15" s="321"/>
      <c r="PWI15" s="321"/>
      <c r="PWJ15" s="321"/>
      <c r="PWK15" s="321"/>
      <c r="PWL15" s="321"/>
      <c r="PWM15" s="321"/>
      <c r="PWN15" s="321"/>
      <c r="PWO15" s="321"/>
      <c r="PWP15" s="321"/>
      <c r="PWQ15" s="321"/>
      <c r="PWR15" s="321"/>
      <c r="PWS15" s="321"/>
      <c r="PWT15" s="321"/>
      <c r="PWU15" s="321"/>
      <c r="PWV15" s="321"/>
      <c r="PWW15" s="321"/>
      <c r="PWX15" s="321"/>
      <c r="PWY15" s="321"/>
      <c r="PWZ15" s="321"/>
      <c r="PXA15" s="321"/>
      <c r="PXB15" s="321"/>
      <c r="PXC15" s="321"/>
      <c r="PXD15" s="321"/>
      <c r="PXE15" s="321"/>
      <c r="PXF15" s="321"/>
      <c r="PXG15" s="321"/>
      <c r="PXH15" s="321"/>
      <c r="PXI15" s="321"/>
      <c r="PXJ15" s="321"/>
      <c r="PXK15" s="321"/>
      <c r="PXL15" s="321"/>
      <c r="PXM15" s="321"/>
      <c r="PXN15" s="321"/>
      <c r="PXO15" s="321"/>
      <c r="PXP15" s="321"/>
      <c r="PXQ15" s="321"/>
      <c r="PXR15" s="321"/>
      <c r="PXS15" s="321"/>
      <c r="PXT15" s="321"/>
      <c r="PXU15" s="321"/>
      <c r="PXV15" s="321"/>
      <c r="PXW15" s="321"/>
      <c r="PXX15" s="321"/>
      <c r="PXY15" s="321"/>
      <c r="PXZ15" s="321"/>
      <c r="PYA15" s="321"/>
      <c r="PYB15" s="321"/>
      <c r="PYC15" s="321"/>
      <c r="PYD15" s="321"/>
      <c r="PYE15" s="321"/>
      <c r="PYF15" s="321"/>
      <c r="PYG15" s="321"/>
      <c r="PYH15" s="321"/>
      <c r="PYI15" s="321"/>
      <c r="PYJ15" s="321"/>
      <c r="PYK15" s="321"/>
      <c r="PYL15" s="321"/>
      <c r="PYM15" s="321"/>
      <c r="PYN15" s="321"/>
      <c r="PYO15" s="321"/>
      <c r="PYP15" s="321"/>
      <c r="PYQ15" s="321"/>
      <c r="PYR15" s="321"/>
      <c r="PYS15" s="321"/>
      <c r="PYT15" s="321"/>
      <c r="PYU15" s="321"/>
      <c r="PYV15" s="321"/>
      <c r="PYW15" s="321"/>
      <c r="PYX15" s="321"/>
      <c r="PYY15" s="321"/>
      <c r="PYZ15" s="321"/>
      <c r="PZA15" s="321"/>
      <c r="PZB15" s="321"/>
      <c r="PZC15" s="321"/>
      <c r="PZD15" s="321"/>
      <c r="PZE15" s="321"/>
      <c r="PZF15" s="321"/>
      <c r="PZG15" s="321"/>
      <c r="PZH15" s="321"/>
      <c r="PZI15" s="321"/>
      <c r="PZJ15" s="321"/>
      <c r="PZK15" s="321"/>
      <c r="PZL15" s="321"/>
      <c r="PZM15" s="321"/>
      <c r="PZN15" s="321"/>
      <c r="PZO15" s="321"/>
      <c r="PZP15" s="321"/>
      <c r="PZQ15" s="321"/>
      <c r="PZR15" s="321"/>
      <c r="PZS15" s="321"/>
      <c r="PZT15" s="321"/>
      <c r="PZU15" s="321"/>
      <c r="PZV15" s="321"/>
      <c r="PZW15" s="321"/>
      <c r="PZX15" s="321"/>
      <c r="PZY15" s="321"/>
      <c r="PZZ15" s="321"/>
      <c r="QAA15" s="321"/>
      <c r="QAB15" s="321"/>
      <c r="QAC15" s="321"/>
      <c r="QAD15" s="321"/>
      <c r="QAE15" s="321"/>
      <c r="QAF15" s="321"/>
      <c r="QAG15" s="321"/>
      <c r="QAH15" s="321"/>
      <c r="QAI15" s="321"/>
      <c r="QAJ15" s="321"/>
      <c r="QAK15" s="321"/>
      <c r="QAL15" s="321"/>
      <c r="QAM15" s="321"/>
      <c r="QAN15" s="321"/>
      <c r="QAO15" s="321"/>
      <c r="QAP15" s="321"/>
      <c r="QAQ15" s="321"/>
      <c r="QAR15" s="321"/>
      <c r="QAS15" s="321"/>
      <c r="QAT15" s="321"/>
      <c r="QAU15" s="321"/>
      <c r="QAV15" s="321"/>
      <c r="QAW15" s="321"/>
      <c r="QAX15" s="321"/>
      <c r="QAY15" s="321"/>
      <c r="QAZ15" s="321"/>
      <c r="QBA15" s="321"/>
      <c r="QBB15" s="321"/>
      <c r="QBC15" s="321"/>
      <c r="QBD15" s="321"/>
      <c r="QBE15" s="321"/>
      <c r="QBF15" s="321"/>
      <c r="QBG15" s="321"/>
      <c r="QBH15" s="321"/>
      <c r="QBI15" s="321"/>
      <c r="QBJ15" s="321"/>
      <c r="QBK15" s="321"/>
      <c r="QBL15" s="321"/>
      <c r="QBM15" s="321"/>
      <c r="QBN15" s="321"/>
      <c r="QBO15" s="321"/>
      <c r="QBP15" s="321"/>
      <c r="QBQ15" s="321"/>
      <c r="QBR15" s="321"/>
      <c r="QBS15" s="321"/>
      <c r="QBT15" s="321"/>
      <c r="QBU15" s="321"/>
      <c r="QBV15" s="321"/>
      <c r="QBW15" s="321"/>
      <c r="QBX15" s="321"/>
      <c r="QBY15" s="321"/>
      <c r="QBZ15" s="321"/>
      <c r="QCA15" s="321"/>
      <c r="QCB15" s="321"/>
      <c r="QCC15" s="321"/>
      <c r="QCD15" s="321"/>
      <c r="QCE15" s="321"/>
      <c r="QCF15" s="321"/>
      <c r="QCG15" s="321"/>
      <c r="QCH15" s="321"/>
      <c r="QCI15" s="321"/>
      <c r="QCJ15" s="321"/>
      <c r="QCK15" s="321"/>
      <c r="QCL15" s="321"/>
      <c r="QCM15" s="321"/>
      <c r="QCN15" s="321"/>
      <c r="QCO15" s="321"/>
      <c r="QCP15" s="321"/>
      <c r="QCQ15" s="321"/>
      <c r="QCR15" s="321"/>
      <c r="QCS15" s="321"/>
      <c r="QCT15" s="321"/>
      <c r="QCU15" s="321"/>
      <c r="QCV15" s="321"/>
      <c r="QCW15" s="321"/>
      <c r="QCX15" s="321"/>
      <c r="QCY15" s="321"/>
      <c r="QCZ15" s="321"/>
      <c r="QDA15" s="321"/>
      <c r="QDB15" s="321"/>
      <c r="QDC15" s="321"/>
      <c r="QDD15" s="321"/>
      <c r="QDE15" s="321"/>
      <c r="QDF15" s="321"/>
      <c r="QDG15" s="321"/>
      <c r="QDH15" s="321"/>
      <c r="QDI15" s="321"/>
      <c r="QDJ15" s="321"/>
      <c r="QDK15" s="321"/>
      <c r="QDL15" s="321"/>
      <c r="QDM15" s="321"/>
      <c r="QDN15" s="321"/>
      <c r="QDO15" s="321"/>
      <c r="QDP15" s="321"/>
      <c r="QDQ15" s="321"/>
      <c r="QDR15" s="321"/>
      <c r="QDS15" s="321"/>
      <c r="QDT15" s="321"/>
      <c r="QDU15" s="321"/>
      <c r="QDV15" s="321"/>
      <c r="QDW15" s="321"/>
      <c r="QDX15" s="321"/>
      <c r="QDY15" s="321"/>
      <c r="QDZ15" s="321"/>
      <c r="QEA15" s="321"/>
      <c r="QEB15" s="321"/>
      <c r="QEC15" s="321"/>
      <c r="QED15" s="321"/>
      <c r="QEE15" s="321"/>
      <c r="QEF15" s="321"/>
      <c r="QEG15" s="321"/>
      <c r="QEH15" s="321"/>
      <c r="QEI15" s="321"/>
      <c r="QEJ15" s="321"/>
      <c r="QEK15" s="321"/>
      <c r="QEL15" s="321"/>
      <c r="QEM15" s="321"/>
      <c r="QEN15" s="321"/>
      <c r="QEO15" s="321"/>
      <c r="QEP15" s="321"/>
      <c r="QEQ15" s="321"/>
      <c r="QER15" s="321"/>
      <c r="QES15" s="321"/>
      <c r="QET15" s="321"/>
      <c r="QEU15" s="321"/>
      <c r="QEV15" s="321"/>
      <c r="QEW15" s="321"/>
      <c r="QEX15" s="321"/>
      <c r="QEY15" s="321"/>
      <c r="QEZ15" s="321"/>
      <c r="QFA15" s="321"/>
      <c r="QFB15" s="321"/>
      <c r="QFC15" s="321"/>
      <c r="QFD15" s="321"/>
      <c r="QFE15" s="321"/>
      <c r="QFF15" s="321"/>
      <c r="QFG15" s="321"/>
      <c r="QFH15" s="321"/>
      <c r="QFI15" s="321"/>
      <c r="QFJ15" s="321"/>
      <c r="QFK15" s="321"/>
      <c r="QFL15" s="321"/>
      <c r="QFM15" s="321"/>
      <c r="QFN15" s="321"/>
      <c r="QFO15" s="321"/>
      <c r="QFP15" s="321"/>
      <c r="QFQ15" s="321"/>
      <c r="QFR15" s="321"/>
      <c r="QFS15" s="321"/>
      <c r="QFT15" s="321"/>
      <c r="QFU15" s="321"/>
      <c r="QFV15" s="321"/>
      <c r="QFW15" s="321"/>
      <c r="QFX15" s="321"/>
      <c r="QFY15" s="321"/>
      <c r="QFZ15" s="321"/>
      <c r="QGA15" s="321"/>
      <c r="QGB15" s="321"/>
      <c r="QGC15" s="321"/>
      <c r="QGD15" s="321"/>
      <c r="QGE15" s="321"/>
      <c r="QGF15" s="321"/>
      <c r="QGG15" s="321"/>
      <c r="QGH15" s="321"/>
      <c r="QGI15" s="321"/>
      <c r="QGJ15" s="321"/>
      <c r="QGK15" s="321"/>
      <c r="QGL15" s="321"/>
      <c r="QGM15" s="321"/>
      <c r="QGN15" s="321"/>
      <c r="QGO15" s="321"/>
      <c r="QGP15" s="321"/>
      <c r="QGQ15" s="321"/>
      <c r="QGR15" s="321"/>
      <c r="QGS15" s="321"/>
      <c r="QGT15" s="321"/>
      <c r="QGU15" s="321"/>
      <c r="QGV15" s="321"/>
      <c r="QGW15" s="321"/>
      <c r="QGX15" s="321"/>
      <c r="QGY15" s="321"/>
      <c r="QGZ15" s="321"/>
      <c r="QHA15" s="321"/>
      <c r="QHB15" s="321"/>
      <c r="QHC15" s="321"/>
      <c r="QHD15" s="321"/>
      <c r="QHE15" s="321"/>
      <c r="QHF15" s="321"/>
      <c r="QHG15" s="321"/>
      <c r="QHH15" s="321"/>
      <c r="QHI15" s="321"/>
      <c r="QHJ15" s="321"/>
      <c r="QHK15" s="321"/>
      <c r="QHL15" s="321"/>
      <c r="QHM15" s="321"/>
      <c r="QHN15" s="321"/>
      <c r="QHO15" s="321"/>
      <c r="QHP15" s="321"/>
      <c r="QHQ15" s="321"/>
      <c r="QHR15" s="321"/>
      <c r="QHS15" s="321"/>
      <c r="QHT15" s="321"/>
      <c r="QHU15" s="321"/>
      <c r="QHV15" s="321"/>
      <c r="QHW15" s="321"/>
      <c r="QHX15" s="321"/>
      <c r="QHY15" s="321"/>
      <c r="QHZ15" s="321"/>
      <c r="QIA15" s="321"/>
      <c r="QIB15" s="321"/>
      <c r="QIC15" s="321"/>
      <c r="QID15" s="321"/>
      <c r="QIE15" s="321"/>
      <c r="QIF15" s="321"/>
      <c r="QIG15" s="321"/>
      <c r="QIH15" s="321"/>
      <c r="QII15" s="321"/>
      <c r="QIJ15" s="321"/>
      <c r="QIK15" s="321"/>
      <c r="QIL15" s="321"/>
      <c r="QIM15" s="321"/>
      <c r="QIN15" s="321"/>
      <c r="QIO15" s="321"/>
      <c r="QIP15" s="321"/>
      <c r="QIQ15" s="321"/>
      <c r="QIR15" s="321"/>
      <c r="QIS15" s="321"/>
      <c r="QIT15" s="321"/>
      <c r="QIU15" s="321"/>
      <c r="QIV15" s="321"/>
      <c r="QIW15" s="321"/>
      <c r="QIX15" s="321"/>
      <c r="QIY15" s="321"/>
      <c r="QIZ15" s="321"/>
      <c r="QJA15" s="321"/>
      <c r="QJB15" s="321"/>
      <c r="QJC15" s="321"/>
      <c r="QJD15" s="321"/>
      <c r="QJE15" s="321"/>
      <c r="QJF15" s="321"/>
      <c r="QJG15" s="321"/>
      <c r="QJH15" s="321"/>
      <c r="QJI15" s="321"/>
      <c r="QJJ15" s="321"/>
      <c r="QJK15" s="321"/>
      <c r="QJL15" s="321"/>
      <c r="QJM15" s="321"/>
      <c r="QJN15" s="321"/>
      <c r="QJO15" s="321"/>
      <c r="QJP15" s="321"/>
      <c r="QJQ15" s="321"/>
      <c r="QJR15" s="321"/>
      <c r="QJS15" s="321"/>
      <c r="QJT15" s="321"/>
      <c r="QJU15" s="321"/>
      <c r="QJV15" s="321"/>
      <c r="QJW15" s="321"/>
      <c r="QJX15" s="321"/>
      <c r="QJY15" s="321"/>
      <c r="QJZ15" s="321"/>
      <c r="QKA15" s="321"/>
      <c r="QKB15" s="321"/>
      <c r="QKC15" s="321"/>
      <c r="QKD15" s="321"/>
      <c r="QKE15" s="321"/>
      <c r="QKF15" s="321"/>
      <c r="QKG15" s="321"/>
      <c r="QKH15" s="321"/>
      <c r="QKI15" s="321"/>
      <c r="QKJ15" s="321"/>
      <c r="QKK15" s="321"/>
      <c r="QKL15" s="321"/>
      <c r="QKM15" s="321"/>
      <c r="QKN15" s="321"/>
      <c r="QKO15" s="321"/>
      <c r="QKP15" s="321"/>
      <c r="QKQ15" s="321"/>
      <c r="QKR15" s="321"/>
      <c r="QKS15" s="321"/>
      <c r="QKT15" s="321"/>
      <c r="QKU15" s="321"/>
      <c r="QKV15" s="321"/>
      <c r="QKW15" s="321"/>
      <c r="QKX15" s="321"/>
      <c r="QKY15" s="321"/>
      <c r="QKZ15" s="321"/>
      <c r="QLA15" s="321"/>
      <c r="QLB15" s="321"/>
      <c r="QLC15" s="321"/>
      <c r="QLD15" s="321"/>
      <c r="QLE15" s="321"/>
      <c r="QLF15" s="321"/>
      <c r="QLG15" s="321"/>
      <c r="QLH15" s="321"/>
      <c r="QLI15" s="321"/>
      <c r="QLJ15" s="321"/>
      <c r="QLK15" s="321"/>
      <c r="QLL15" s="321"/>
      <c r="QLM15" s="321"/>
      <c r="QLN15" s="321"/>
      <c r="QLO15" s="321"/>
      <c r="QLP15" s="321"/>
      <c r="QLQ15" s="321"/>
      <c r="QLR15" s="321"/>
      <c r="QLS15" s="321"/>
      <c r="QLT15" s="321"/>
      <c r="QLU15" s="321"/>
      <c r="QLV15" s="321"/>
      <c r="QLW15" s="321"/>
      <c r="QLX15" s="321"/>
      <c r="QLY15" s="321"/>
      <c r="QLZ15" s="321"/>
      <c r="QMA15" s="321"/>
      <c r="QMB15" s="321"/>
      <c r="QMC15" s="321"/>
      <c r="QMD15" s="321"/>
      <c r="QME15" s="321"/>
      <c r="QMF15" s="321"/>
      <c r="QMG15" s="321"/>
      <c r="QMH15" s="321"/>
      <c r="QMI15" s="321"/>
      <c r="QMJ15" s="321"/>
      <c r="QMK15" s="321"/>
      <c r="QML15" s="321"/>
      <c r="QMM15" s="321"/>
      <c r="QMN15" s="321"/>
      <c r="QMO15" s="321"/>
      <c r="QMP15" s="321"/>
      <c r="QMQ15" s="321"/>
      <c r="QMR15" s="321"/>
      <c r="QMS15" s="321"/>
      <c r="QMT15" s="321"/>
      <c r="QMU15" s="321"/>
      <c r="QMV15" s="321"/>
      <c r="QMW15" s="321"/>
      <c r="QMX15" s="321"/>
      <c r="QMY15" s="321"/>
      <c r="QMZ15" s="321"/>
      <c r="QNA15" s="321"/>
      <c r="QNB15" s="321"/>
      <c r="QNC15" s="321"/>
      <c r="QND15" s="321"/>
      <c r="QNE15" s="321"/>
      <c r="QNF15" s="321"/>
      <c r="QNG15" s="321"/>
      <c r="QNH15" s="321"/>
      <c r="QNI15" s="321"/>
      <c r="QNJ15" s="321"/>
      <c r="QNK15" s="321"/>
      <c r="QNL15" s="321"/>
      <c r="QNM15" s="321"/>
      <c r="QNN15" s="321"/>
      <c r="QNO15" s="321"/>
      <c r="QNP15" s="321"/>
      <c r="QNQ15" s="321"/>
      <c r="QNR15" s="321"/>
      <c r="QNS15" s="321"/>
      <c r="QNT15" s="321"/>
      <c r="QNU15" s="321"/>
      <c r="QNV15" s="321"/>
      <c r="QNW15" s="321"/>
      <c r="QNX15" s="321"/>
      <c r="QNY15" s="321"/>
      <c r="QNZ15" s="321"/>
      <c r="QOA15" s="321"/>
      <c r="QOB15" s="321"/>
      <c r="QOC15" s="321"/>
      <c r="QOD15" s="321"/>
      <c r="QOE15" s="321"/>
      <c r="QOF15" s="321"/>
      <c r="QOG15" s="321"/>
      <c r="QOH15" s="321"/>
      <c r="QOI15" s="321"/>
      <c r="QOJ15" s="321"/>
      <c r="QOK15" s="321"/>
      <c r="QOL15" s="321"/>
      <c r="QOM15" s="321"/>
      <c r="QON15" s="321"/>
      <c r="QOO15" s="321"/>
      <c r="QOP15" s="321"/>
      <c r="QOQ15" s="321"/>
      <c r="QOR15" s="321"/>
      <c r="QOS15" s="321"/>
      <c r="QOT15" s="321"/>
      <c r="QOU15" s="321"/>
      <c r="QOV15" s="321"/>
      <c r="QOW15" s="321"/>
      <c r="QOX15" s="321"/>
      <c r="QOY15" s="321"/>
      <c r="QOZ15" s="321"/>
      <c r="QPA15" s="321"/>
      <c r="QPB15" s="321"/>
      <c r="QPC15" s="321"/>
      <c r="QPD15" s="321"/>
      <c r="QPE15" s="321"/>
      <c r="QPF15" s="321"/>
      <c r="QPG15" s="321"/>
      <c r="QPH15" s="321"/>
      <c r="QPI15" s="321"/>
      <c r="QPJ15" s="321"/>
      <c r="QPK15" s="321"/>
      <c r="QPL15" s="321"/>
      <c r="QPM15" s="321"/>
      <c r="QPN15" s="321"/>
      <c r="QPO15" s="321"/>
      <c r="QPP15" s="321"/>
      <c r="QPQ15" s="321"/>
      <c r="QPR15" s="321"/>
      <c r="QPS15" s="321"/>
      <c r="QPT15" s="321"/>
      <c r="QPU15" s="321"/>
      <c r="QPV15" s="321"/>
      <c r="QPW15" s="321"/>
      <c r="QPX15" s="321"/>
      <c r="QPY15" s="321"/>
      <c r="QPZ15" s="321"/>
      <c r="QQA15" s="321"/>
      <c r="QQB15" s="321"/>
      <c r="QQC15" s="321"/>
      <c r="QQD15" s="321"/>
      <c r="QQE15" s="321"/>
      <c r="QQF15" s="321"/>
      <c r="QQG15" s="321"/>
      <c r="QQH15" s="321"/>
      <c r="QQI15" s="321"/>
      <c r="QQJ15" s="321"/>
      <c r="QQK15" s="321"/>
      <c r="QQL15" s="321"/>
      <c r="QQM15" s="321"/>
      <c r="QQN15" s="321"/>
      <c r="QQO15" s="321"/>
      <c r="QQP15" s="321"/>
      <c r="QQQ15" s="321"/>
      <c r="QQR15" s="321"/>
      <c r="QQS15" s="321"/>
      <c r="QQT15" s="321"/>
      <c r="QQU15" s="321"/>
      <c r="QQV15" s="321"/>
      <c r="QQW15" s="321"/>
      <c r="QQX15" s="321"/>
      <c r="QQY15" s="321"/>
      <c r="QQZ15" s="321"/>
      <c r="QRA15" s="321"/>
      <c r="QRB15" s="321"/>
      <c r="QRC15" s="321"/>
      <c r="QRD15" s="321"/>
      <c r="QRE15" s="321"/>
      <c r="QRF15" s="321"/>
      <c r="QRG15" s="321"/>
      <c r="QRH15" s="321"/>
      <c r="QRI15" s="321"/>
      <c r="QRJ15" s="321"/>
      <c r="QRK15" s="321"/>
      <c r="QRL15" s="321"/>
      <c r="QRM15" s="321"/>
      <c r="QRN15" s="321"/>
      <c r="QRO15" s="321"/>
      <c r="QRP15" s="321"/>
      <c r="QRQ15" s="321"/>
      <c r="QRR15" s="321"/>
      <c r="QRS15" s="321"/>
      <c r="QRT15" s="321"/>
      <c r="QRU15" s="321"/>
      <c r="QRV15" s="321"/>
      <c r="QRW15" s="321"/>
      <c r="QRX15" s="321"/>
      <c r="QRY15" s="321"/>
      <c r="QRZ15" s="321"/>
      <c r="QSA15" s="321"/>
      <c r="QSB15" s="321"/>
      <c r="QSC15" s="321"/>
      <c r="QSD15" s="321"/>
      <c r="QSE15" s="321"/>
      <c r="QSF15" s="321"/>
      <c r="QSG15" s="321"/>
      <c r="QSH15" s="321"/>
      <c r="QSI15" s="321"/>
      <c r="QSJ15" s="321"/>
      <c r="QSK15" s="321"/>
      <c r="QSL15" s="321"/>
      <c r="QSM15" s="321"/>
      <c r="QSN15" s="321"/>
      <c r="QSO15" s="321"/>
      <c r="QSP15" s="321"/>
      <c r="QSQ15" s="321"/>
      <c r="QSR15" s="321"/>
      <c r="QSS15" s="321"/>
      <c r="QST15" s="321"/>
      <c r="QSU15" s="321"/>
      <c r="QSV15" s="321"/>
      <c r="QSW15" s="321"/>
      <c r="QSX15" s="321"/>
      <c r="QSY15" s="321"/>
      <c r="QSZ15" s="321"/>
      <c r="QTA15" s="321"/>
      <c r="QTB15" s="321"/>
      <c r="QTC15" s="321"/>
      <c r="QTD15" s="321"/>
      <c r="QTE15" s="321"/>
      <c r="QTF15" s="321"/>
      <c r="QTG15" s="321"/>
      <c r="QTH15" s="321"/>
      <c r="QTI15" s="321"/>
      <c r="QTJ15" s="321"/>
      <c r="QTK15" s="321"/>
      <c r="QTL15" s="321"/>
      <c r="QTM15" s="321"/>
      <c r="QTN15" s="321"/>
      <c r="QTO15" s="321"/>
      <c r="QTP15" s="321"/>
      <c r="QTQ15" s="321"/>
      <c r="QTR15" s="321"/>
      <c r="QTS15" s="321"/>
      <c r="QTT15" s="321"/>
      <c r="QTU15" s="321"/>
      <c r="QTV15" s="321"/>
      <c r="QTW15" s="321"/>
      <c r="QTX15" s="321"/>
      <c r="QTY15" s="321"/>
      <c r="QTZ15" s="321"/>
      <c r="QUA15" s="321"/>
      <c r="QUB15" s="321"/>
      <c r="QUC15" s="321"/>
      <c r="QUD15" s="321"/>
      <c r="QUE15" s="321"/>
      <c r="QUF15" s="321"/>
      <c r="QUG15" s="321"/>
      <c r="QUH15" s="321"/>
      <c r="QUI15" s="321"/>
      <c r="QUJ15" s="321"/>
      <c r="QUK15" s="321"/>
      <c r="QUL15" s="321"/>
      <c r="QUM15" s="321"/>
      <c r="QUN15" s="321"/>
      <c r="QUO15" s="321"/>
      <c r="QUP15" s="321"/>
      <c r="QUQ15" s="321"/>
      <c r="QUR15" s="321"/>
      <c r="QUS15" s="321"/>
      <c r="QUT15" s="321"/>
      <c r="QUU15" s="321"/>
      <c r="QUV15" s="321"/>
      <c r="QUW15" s="321"/>
      <c r="QUX15" s="321"/>
      <c r="QUY15" s="321"/>
      <c r="QUZ15" s="321"/>
      <c r="QVA15" s="321"/>
      <c r="QVB15" s="321"/>
      <c r="QVC15" s="321"/>
      <c r="QVD15" s="321"/>
      <c r="QVE15" s="321"/>
      <c r="QVF15" s="321"/>
      <c r="QVG15" s="321"/>
      <c r="QVH15" s="321"/>
      <c r="QVI15" s="321"/>
      <c r="QVJ15" s="321"/>
      <c r="QVK15" s="321"/>
      <c r="QVL15" s="321"/>
      <c r="QVM15" s="321"/>
      <c r="QVN15" s="321"/>
      <c r="QVO15" s="321"/>
      <c r="QVP15" s="321"/>
      <c r="QVQ15" s="321"/>
      <c r="QVR15" s="321"/>
      <c r="QVS15" s="321"/>
      <c r="QVT15" s="321"/>
      <c r="QVU15" s="321"/>
      <c r="QVV15" s="321"/>
      <c r="QVW15" s="321"/>
      <c r="QVX15" s="321"/>
      <c r="QVY15" s="321"/>
      <c r="QVZ15" s="321"/>
      <c r="QWA15" s="321"/>
      <c r="QWB15" s="321"/>
      <c r="QWC15" s="321"/>
      <c r="QWD15" s="321"/>
      <c r="QWE15" s="321"/>
      <c r="QWF15" s="321"/>
      <c r="QWG15" s="321"/>
      <c r="QWH15" s="321"/>
      <c r="QWI15" s="321"/>
      <c r="QWJ15" s="321"/>
      <c r="QWK15" s="321"/>
      <c r="QWL15" s="321"/>
      <c r="QWM15" s="321"/>
      <c r="QWN15" s="321"/>
      <c r="QWO15" s="321"/>
      <c r="QWP15" s="321"/>
      <c r="QWQ15" s="321"/>
      <c r="QWR15" s="321"/>
      <c r="QWS15" s="321"/>
      <c r="QWT15" s="321"/>
      <c r="QWU15" s="321"/>
      <c r="QWV15" s="321"/>
      <c r="QWW15" s="321"/>
      <c r="QWX15" s="321"/>
      <c r="QWY15" s="321"/>
      <c r="QWZ15" s="321"/>
      <c r="QXA15" s="321"/>
      <c r="QXB15" s="321"/>
      <c r="QXC15" s="321"/>
      <c r="QXD15" s="321"/>
      <c r="QXE15" s="321"/>
      <c r="QXF15" s="321"/>
      <c r="QXG15" s="321"/>
      <c r="QXH15" s="321"/>
      <c r="QXI15" s="321"/>
      <c r="QXJ15" s="321"/>
      <c r="QXK15" s="321"/>
      <c r="QXL15" s="321"/>
      <c r="QXM15" s="321"/>
      <c r="QXN15" s="321"/>
      <c r="QXO15" s="321"/>
      <c r="QXP15" s="321"/>
      <c r="QXQ15" s="321"/>
      <c r="QXR15" s="321"/>
      <c r="QXS15" s="321"/>
      <c r="QXT15" s="321"/>
      <c r="QXU15" s="321"/>
      <c r="QXV15" s="321"/>
      <c r="QXW15" s="321"/>
      <c r="QXX15" s="321"/>
      <c r="QXY15" s="321"/>
      <c r="QXZ15" s="321"/>
      <c r="QYA15" s="321"/>
      <c r="QYB15" s="321"/>
      <c r="QYC15" s="321"/>
      <c r="QYD15" s="321"/>
      <c r="QYE15" s="321"/>
      <c r="QYF15" s="321"/>
      <c r="QYG15" s="321"/>
      <c r="QYH15" s="321"/>
      <c r="QYI15" s="321"/>
      <c r="QYJ15" s="321"/>
      <c r="QYK15" s="321"/>
      <c r="QYL15" s="321"/>
      <c r="QYM15" s="321"/>
      <c r="QYN15" s="321"/>
      <c r="QYO15" s="321"/>
      <c r="QYP15" s="321"/>
      <c r="QYQ15" s="321"/>
      <c r="QYR15" s="321"/>
      <c r="QYS15" s="321"/>
      <c r="QYT15" s="321"/>
      <c r="QYU15" s="321"/>
      <c r="QYV15" s="321"/>
      <c r="QYW15" s="321"/>
      <c r="QYX15" s="321"/>
      <c r="QYY15" s="321"/>
      <c r="QYZ15" s="321"/>
      <c r="QZA15" s="321"/>
      <c r="QZB15" s="321"/>
      <c r="QZC15" s="321"/>
      <c r="QZD15" s="321"/>
      <c r="QZE15" s="321"/>
      <c r="QZF15" s="321"/>
      <c r="QZG15" s="321"/>
      <c r="QZH15" s="321"/>
      <c r="QZI15" s="321"/>
      <c r="QZJ15" s="321"/>
      <c r="QZK15" s="321"/>
      <c r="QZL15" s="321"/>
      <c r="QZM15" s="321"/>
      <c r="QZN15" s="321"/>
      <c r="QZO15" s="321"/>
      <c r="QZP15" s="321"/>
      <c r="QZQ15" s="321"/>
      <c r="QZR15" s="321"/>
      <c r="QZS15" s="321"/>
      <c r="QZT15" s="321"/>
      <c r="QZU15" s="321"/>
      <c r="QZV15" s="321"/>
      <c r="QZW15" s="321"/>
      <c r="QZX15" s="321"/>
      <c r="QZY15" s="321"/>
      <c r="QZZ15" s="321"/>
      <c r="RAA15" s="321"/>
      <c r="RAB15" s="321"/>
      <c r="RAC15" s="321"/>
      <c r="RAD15" s="321"/>
      <c r="RAE15" s="321"/>
      <c r="RAF15" s="321"/>
      <c r="RAG15" s="321"/>
      <c r="RAH15" s="321"/>
      <c r="RAI15" s="321"/>
      <c r="RAJ15" s="321"/>
      <c r="RAK15" s="321"/>
      <c r="RAL15" s="321"/>
      <c r="RAM15" s="321"/>
      <c r="RAN15" s="321"/>
      <c r="RAO15" s="321"/>
      <c r="RAP15" s="321"/>
      <c r="RAQ15" s="321"/>
      <c r="RAR15" s="321"/>
      <c r="RAS15" s="321"/>
      <c r="RAT15" s="321"/>
      <c r="RAU15" s="321"/>
      <c r="RAV15" s="321"/>
      <c r="RAW15" s="321"/>
      <c r="RAX15" s="321"/>
      <c r="RAY15" s="321"/>
      <c r="RAZ15" s="321"/>
      <c r="RBA15" s="321"/>
      <c r="RBB15" s="321"/>
      <c r="RBC15" s="321"/>
      <c r="RBD15" s="321"/>
      <c r="RBE15" s="321"/>
      <c r="RBF15" s="321"/>
      <c r="RBG15" s="321"/>
      <c r="RBH15" s="321"/>
      <c r="RBI15" s="321"/>
      <c r="RBJ15" s="321"/>
      <c r="RBK15" s="321"/>
      <c r="RBL15" s="321"/>
      <c r="RBM15" s="321"/>
      <c r="RBN15" s="321"/>
      <c r="RBO15" s="321"/>
      <c r="RBP15" s="321"/>
      <c r="RBQ15" s="321"/>
      <c r="RBR15" s="321"/>
      <c r="RBS15" s="321"/>
      <c r="RBT15" s="321"/>
      <c r="RBU15" s="321"/>
      <c r="RBV15" s="321"/>
      <c r="RBW15" s="321"/>
      <c r="RBX15" s="321"/>
      <c r="RBY15" s="321"/>
      <c r="RBZ15" s="321"/>
      <c r="RCA15" s="321"/>
      <c r="RCB15" s="321"/>
      <c r="RCC15" s="321"/>
      <c r="RCD15" s="321"/>
      <c r="RCE15" s="321"/>
      <c r="RCF15" s="321"/>
      <c r="RCG15" s="321"/>
      <c r="RCH15" s="321"/>
      <c r="RCI15" s="321"/>
      <c r="RCJ15" s="321"/>
      <c r="RCK15" s="321"/>
      <c r="RCL15" s="321"/>
      <c r="RCM15" s="321"/>
      <c r="RCN15" s="321"/>
      <c r="RCO15" s="321"/>
      <c r="RCP15" s="321"/>
      <c r="RCQ15" s="321"/>
      <c r="RCR15" s="321"/>
      <c r="RCS15" s="321"/>
      <c r="RCT15" s="321"/>
      <c r="RCU15" s="321"/>
      <c r="RCV15" s="321"/>
      <c r="RCW15" s="321"/>
      <c r="RCX15" s="321"/>
      <c r="RCY15" s="321"/>
      <c r="RCZ15" s="321"/>
      <c r="RDA15" s="321"/>
      <c r="RDB15" s="321"/>
      <c r="RDC15" s="321"/>
      <c r="RDD15" s="321"/>
      <c r="RDE15" s="321"/>
      <c r="RDF15" s="321"/>
      <c r="RDG15" s="321"/>
      <c r="RDH15" s="321"/>
      <c r="RDI15" s="321"/>
      <c r="RDJ15" s="321"/>
      <c r="RDK15" s="321"/>
      <c r="RDL15" s="321"/>
      <c r="RDM15" s="321"/>
      <c r="RDN15" s="321"/>
      <c r="RDO15" s="321"/>
      <c r="RDP15" s="321"/>
      <c r="RDQ15" s="321"/>
      <c r="RDR15" s="321"/>
      <c r="RDS15" s="321"/>
      <c r="RDT15" s="321"/>
      <c r="RDU15" s="321"/>
      <c r="RDV15" s="321"/>
      <c r="RDW15" s="321"/>
      <c r="RDX15" s="321"/>
      <c r="RDY15" s="321"/>
      <c r="RDZ15" s="321"/>
      <c r="REA15" s="321"/>
      <c r="REB15" s="321"/>
      <c r="REC15" s="321"/>
      <c r="RED15" s="321"/>
      <c r="REE15" s="321"/>
      <c r="REF15" s="321"/>
      <c r="REG15" s="321"/>
      <c r="REH15" s="321"/>
      <c r="REI15" s="321"/>
      <c r="REJ15" s="321"/>
      <c r="REK15" s="321"/>
      <c r="REL15" s="321"/>
      <c r="REM15" s="321"/>
      <c r="REN15" s="321"/>
      <c r="REO15" s="321"/>
      <c r="REP15" s="321"/>
      <c r="REQ15" s="321"/>
      <c r="RER15" s="321"/>
      <c r="RES15" s="321"/>
      <c r="RET15" s="321"/>
      <c r="REU15" s="321"/>
      <c r="REV15" s="321"/>
      <c r="REW15" s="321"/>
      <c r="REX15" s="321"/>
      <c r="REY15" s="321"/>
      <c r="REZ15" s="321"/>
      <c r="RFA15" s="321"/>
      <c r="RFB15" s="321"/>
      <c r="RFC15" s="321"/>
      <c r="RFD15" s="321"/>
      <c r="RFE15" s="321"/>
      <c r="RFF15" s="321"/>
      <c r="RFG15" s="321"/>
      <c r="RFH15" s="321"/>
      <c r="RFI15" s="321"/>
      <c r="RFJ15" s="321"/>
      <c r="RFK15" s="321"/>
      <c r="RFL15" s="321"/>
      <c r="RFM15" s="321"/>
      <c r="RFN15" s="321"/>
      <c r="RFO15" s="321"/>
      <c r="RFP15" s="321"/>
      <c r="RFQ15" s="321"/>
      <c r="RFR15" s="321"/>
      <c r="RFS15" s="321"/>
      <c r="RFT15" s="321"/>
      <c r="RFU15" s="321"/>
      <c r="RFV15" s="321"/>
      <c r="RFW15" s="321"/>
      <c r="RFX15" s="321"/>
      <c r="RFY15" s="321"/>
      <c r="RFZ15" s="321"/>
      <c r="RGA15" s="321"/>
      <c r="RGB15" s="321"/>
      <c r="RGC15" s="321"/>
      <c r="RGD15" s="321"/>
      <c r="RGE15" s="321"/>
      <c r="RGF15" s="321"/>
      <c r="RGG15" s="321"/>
      <c r="RGH15" s="321"/>
      <c r="RGI15" s="321"/>
      <c r="RGJ15" s="321"/>
      <c r="RGK15" s="321"/>
      <c r="RGL15" s="321"/>
      <c r="RGM15" s="321"/>
      <c r="RGN15" s="321"/>
      <c r="RGO15" s="321"/>
      <c r="RGP15" s="321"/>
      <c r="RGQ15" s="321"/>
      <c r="RGR15" s="321"/>
      <c r="RGS15" s="321"/>
      <c r="RGT15" s="321"/>
      <c r="RGU15" s="321"/>
      <c r="RGV15" s="321"/>
      <c r="RGW15" s="321"/>
      <c r="RGX15" s="321"/>
      <c r="RGY15" s="321"/>
      <c r="RGZ15" s="321"/>
      <c r="RHA15" s="321"/>
      <c r="RHB15" s="321"/>
      <c r="RHC15" s="321"/>
      <c r="RHD15" s="321"/>
      <c r="RHE15" s="321"/>
      <c r="RHF15" s="321"/>
      <c r="RHG15" s="321"/>
      <c r="RHH15" s="321"/>
      <c r="RHI15" s="321"/>
      <c r="RHJ15" s="321"/>
      <c r="RHK15" s="321"/>
      <c r="RHL15" s="321"/>
      <c r="RHM15" s="321"/>
      <c r="RHN15" s="321"/>
      <c r="RHO15" s="321"/>
      <c r="RHP15" s="321"/>
      <c r="RHQ15" s="321"/>
      <c r="RHR15" s="321"/>
      <c r="RHS15" s="321"/>
      <c r="RHT15" s="321"/>
      <c r="RHU15" s="321"/>
      <c r="RHV15" s="321"/>
      <c r="RHW15" s="321"/>
      <c r="RHX15" s="321"/>
      <c r="RHY15" s="321"/>
      <c r="RHZ15" s="321"/>
      <c r="RIA15" s="321"/>
      <c r="RIB15" s="321"/>
      <c r="RIC15" s="321"/>
      <c r="RID15" s="321"/>
      <c r="RIE15" s="321"/>
      <c r="RIF15" s="321"/>
      <c r="RIG15" s="321"/>
      <c r="RIH15" s="321"/>
      <c r="RII15" s="321"/>
      <c r="RIJ15" s="321"/>
      <c r="RIK15" s="321"/>
      <c r="RIL15" s="321"/>
      <c r="RIM15" s="321"/>
      <c r="RIN15" s="321"/>
      <c r="RIO15" s="321"/>
      <c r="RIP15" s="321"/>
      <c r="RIQ15" s="321"/>
      <c r="RIR15" s="321"/>
      <c r="RIS15" s="321"/>
      <c r="RIT15" s="321"/>
      <c r="RIU15" s="321"/>
      <c r="RIV15" s="321"/>
      <c r="RIW15" s="321"/>
      <c r="RIX15" s="321"/>
      <c r="RIY15" s="321"/>
      <c r="RIZ15" s="321"/>
      <c r="RJA15" s="321"/>
      <c r="RJB15" s="321"/>
      <c r="RJC15" s="321"/>
      <c r="RJD15" s="321"/>
      <c r="RJE15" s="321"/>
      <c r="RJF15" s="321"/>
      <c r="RJG15" s="321"/>
      <c r="RJH15" s="321"/>
      <c r="RJI15" s="321"/>
      <c r="RJJ15" s="321"/>
      <c r="RJK15" s="321"/>
      <c r="RJL15" s="321"/>
      <c r="RJM15" s="321"/>
      <c r="RJN15" s="321"/>
      <c r="RJO15" s="321"/>
      <c r="RJP15" s="321"/>
      <c r="RJQ15" s="321"/>
      <c r="RJR15" s="321"/>
      <c r="RJS15" s="321"/>
      <c r="RJT15" s="321"/>
      <c r="RJU15" s="321"/>
      <c r="RJV15" s="321"/>
      <c r="RJW15" s="321"/>
      <c r="RJX15" s="321"/>
      <c r="RJY15" s="321"/>
      <c r="RJZ15" s="321"/>
      <c r="RKA15" s="321"/>
      <c r="RKB15" s="321"/>
      <c r="RKC15" s="321"/>
      <c r="RKD15" s="321"/>
      <c r="RKE15" s="321"/>
      <c r="RKF15" s="321"/>
      <c r="RKG15" s="321"/>
      <c r="RKH15" s="321"/>
      <c r="RKI15" s="321"/>
      <c r="RKJ15" s="321"/>
      <c r="RKK15" s="321"/>
      <c r="RKL15" s="321"/>
      <c r="RKM15" s="321"/>
      <c r="RKN15" s="321"/>
      <c r="RKO15" s="321"/>
      <c r="RKP15" s="321"/>
      <c r="RKQ15" s="321"/>
      <c r="RKR15" s="321"/>
      <c r="RKS15" s="321"/>
      <c r="RKT15" s="321"/>
      <c r="RKU15" s="321"/>
      <c r="RKV15" s="321"/>
      <c r="RKW15" s="321"/>
      <c r="RKX15" s="321"/>
      <c r="RKY15" s="321"/>
      <c r="RKZ15" s="321"/>
      <c r="RLA15" s="321"/>
      <c r="RLB15" s="321"/>
      <c r="RLC15" s="321"/>
      <c r="RLD15" s="321"/>
      <c r="RLE15" s="321"/>
      <c r="RLF15" s="321"/>
      <c r="RLG15" s="321"/>
      <c r="RLH15" s="321"/>
      <c r="RLI15" s="321"/>
      <c r="RLJ15" s="321"/>
      <c r="RLK15" s="321"/>
      <c r="RLL15" s="321"/>
      <c r="RLM15" s="321"/>
      <c r="RLN15" s="321"/>
      <c r="RLO15" s="321"/>
      <c r="RLP15" s="321"/>
      <c r="RLQ15" s="321"/>
      <c r="RLR15" s="321"/>
      <c r="RLS15" s="321"/>
      <c r="RLT15" s="321"/>
      <c r="RLU15" s="321"/>
      <c r="RLV15" s="321"/>
      <c r="RLW15" s="321"/>
      <c r="RLX15" s="321"/>
      <c r="RLY15" s="321"/>
      <c r="RLZ15" s="321"/>
      <c r="RMA15" s="321"/>
      <c r="RMB15" s="321"/>
      <c r="RMC15" s="321"/>
      <c r="RMD15" s="321"/>
      <c r="RME15" s="321"/>
      <c r="RMF15" s="321"/>
      <c r="RMG15" s="321"/>
      <c r="RMH15" s="321"/>
      <c r="RMI15" s="321"/>
      <c r="RMJ15" s="321"/>
      <c r="RMK15" s="321"/>
      <c r="RML15" s="321"/>
      <c r="RMM15" s="321"/>
      <c r="RMN15" s="321"/>
      <c r="RMO15" s="321"/>
      <c r="RMP15" s="321"/>
      <c r="RMQ15" s="321"/>
      <c r="RMR15" s="321"/>
      <c r="RMS15" s="321"/>
      <c r="RMT15" s="321"/>
      <c r="RMU15" s="321"/>
      <c r="RMV15" s="321"/>
      <c r="RMW15" s="321"/>
      <c r="RMX15" s="321"/>
      <c r="RMY15" s="321"/>
      <c r="RMZ15" s="321"/>
      <c r="RNA15" s="321"/>
      <c r="RNB15" s="321"/>
      <c r="RNC15" s="321"/>
      <c r="RND15" s="321"/>
      <c r="RNE15" s="321"/>
      <c r="RNF15" s="321"/>
      <c r="RNG15" s="321"/>
      <c r="RNH15" s="321"/>
      <c r="RNI15" s="321"/>
      <c r="RNJ15" s="321"/>
      <c r="RNK15" s="321"/>
      <c r="RNL15" s="321"/>
      <c r="RNM15" s="321"/>
      <c r="RNN15" s="321"/>
      <c r="RNO15" s="321"/>
      <c r="RNP15" s="321"/>
      <c r="RNQ15" s="321"/>
      <c r="RNR15" s="321"/>
      <c r="RNS15" s="321"/>
      <c r="RNT15" s="321"/>
      <c r="RNU15" s="321"/>
      <c r="RNV15" s="321"/>
      <c r="RNW15" s="321"/>
      <c r="RNX15" s="321"/>
      <c r="RNY15" s="321"/>
      <c r="RNZ15" s="321"/>
      <c r="ROA15" s="321"/>
      <c r="ROB15" s="321"/>
      <c r="ROC15" s="321"/>
      <c r="ROD15" s="321"/>
      <c r="ROE15" s="321"/>
      <c r="ROF15" s="321"/>
      <c r="ROG15" s="321"/>
      <c r="ROH15" s="321"/>
      <c r="ROI15" s="321"/>
      <c r="ROJ15" s="321"/>
      <c r="ROK15" s="321"/>
      <c r="ROL15" s="321"/>
      <c r="ROM15" s="321"/>
      <c r="RON15" s="321"/>
      <c r="ROO15" s="321"/>
      <c r="ROP15" s="321"/>
      <c r="ROQ15" s="321"/>
      <c r="ROR15" s="321"/>
      <c r="ROS15" s="321"/>
      <c r="ROT15" s="321"/>
      <c r="ROU15" s="321"/>
      <c r="ROV15" s="321"/>
      <c r="ROW15" s="321"/>
      <c r="ROX15" s="321"/>
      <c r="ROY15" s="321"/>
      <c r="ROZ15" s="321"/>
      <c r="RPA15" s="321"/>
      <c r="RPB15" s="321"/>
      <c r="RPC15" s="321"/>
      <c r="RPD15" s="321"/>
      <c r="RPE15" s="321"/>
      <c r="RPF15" s="321"/>
      <c r="RPG15" s="321"/>
      <c r="RPH15" s="321"/>
      <c r="RPI15" s="321"/>
      <c r="RPJ15" s="321"/>
      <c r="RPK15" s="321"/>
      <c r="RPL15" s="321"/>
      <c r="RPM15" s="321"/>
      <c r="RPN15" s="321"/>
      <c r="RPO15" s="321"/>
      <c r="RPP15" s="321"/>
      <c r="RPQ15" s="321"/>
      <c r="RPR15" s="321"/>
      <c r="RPS15" s="321"/>
      <c r="RPT15" s="321"/>
      <c r="RPU15" s="321"/>
      <c r="RPV15" s="321"/>
      <c r="RPW15" s="321"/>
      <c r="RPX15" s="321"/>
      <c r="RPY15" s="321"/>
      <c r="RPZ15" s="321"/>
      <c r="RQA15" s="321"/>
      <c r="RQB15" s="321"/>
      <c r="RQC15" s="321"/>
      <c r="RQD15" s="321"/>
      <c r="RQE15" s="321"/>
      <c r="RQF15" s="321"/>
      <c r="RQG15" s="321"/>
      <c r="RQH15" s="321"/>
      <c r="RQI15" s="321"/>
      <c r="RQJ15" s="321"/>
      <c r="RQK15" s="321"/>
      <c r="RQL15" s="321"/>
      <c r="RQM15" s="321"/>
      <c r="RQN15" s="321"/>
      <c r="RQO15" s="321"/>
      <c r="RQP15" s="321"/>
      <c r="RQQ15" s="321"/>
      <c r="RQR15" s="321"/>
      <c r="RQS15" s="321"/>
      <c r="RQT15" s="321"/>
      <c r="RQU15" s="321"/>
      <c r="RQV15" s="321"/>
      <c r="RQW15" s="321"/>
      <c r="RQX15" s="321"/>
      <c r="RQY15" s="321"/>
      <c r="RQZ15" s="321"/>
      <c r="RRA15" s="321"/>
      <c r="RRB15" s="321"/>
      <c r="RRC15" s="321"/>
      <c r="RRD15" s="321"/>
      <c r="RRE15" s="321"/>
      <c r="RRF15" s="321"/>
      <c r="RRG15" s="321"/>
      <c r="RRH15" s="321"/>
      <c r="RRI15" s="321"/>
      <c r="RRJ15" s="321"/>
      <c r="RRK15" s="321"/>
      <c r="RRL15" s="321"/>
      <c r="RRM15" s="321"/>
      <c r="RRN15" s="321"/>
      <c r="RRO15" s="321"/>
      <c r="RRP15" s="321"/>
      <c r="RRQ15" s="321"/>
      <c r="RRR15" s="321"/>
      <c r="RRS15" s="321"/>
      <c r="RRT15" s="321"/>
      <c r="RRU15" s="321"/>
      <c r="RRV15" s="321"/>
      <c r="RRW15" s="321"/>
      <c r="RRX15" s="321"/>
      <c r="RRY15" s="321"/>
      <c r="RRZ15" s="321"/>
      <c r="RSA15" s="321"/>
      <c r="RSB15" s="321"/>
      <c r="RSC15" s="321"/>
      <c r="RSD15" s="321"/>
      <c r="RSE15" s="321"/>
      <c r="RSF15" s="321"/>
      <c r="RSG15" s="321"/>
      <c r="RSH15" s="321"/>
      <c r="RSI15" s="321"/>
      <c r="RSJ15" s="321"/>
      <c r="RSK15" s="321"/>
      <c r="RSL15" s="321"/>
      <c r="RSM15" s="321"/>
      <c r="RSN15" s="321"/>
      <c r="RSO15" s="321"/>
      <c r="RSP15" s="321"/>
      <c r="RSQ15" s="321"/>
      <c r="RSR15" s="321"/>
      <c r="RSS15" s="321"/>
      <c r="RST15" s="321"/>
      <c r="RSU15" s="321"/>
      <c r="RSV15" s="321"/>
      <c r="RSW15" s="321"/>
      <c r="RSX15" s="321"/>
      <c r="RSY15" s="321"/>
      <c r="RSZ15" s="321"/>
      <c r="RTA15" s="321"/>
      <c r="RTB15" s="321"/>
      <c r="RTC15" s="321"/>
      <c r="RTD15" s="321"/>
      <c r="RTE15" s="321"/>
      <c r="RTF15" s="321"/>
      <c r="RTG15" s="321"/>
      <c r="RTH15" s="321"/>
      <c r="RTI15" s="321"/>
      <c r="RTJ15" s="321"/>
      <c r="RTK15" s="321"/>
      <c r="RTL15" s="321"/>
      <c r="RTM15" s="321"/>
      <c r="RTN15" s="321"/>
      <c r="RTO15" s="321"/>
      <c r="RTP15" s="321"/>
      <c r="RTQ15" s="321"/>
      <c r="RTR15" s="321"/>
      <c r="RTS15" s="321"/>
      <c r="RTT15" s="321"/>
      <c r="RTU15" s="321"/>
      <c r="RTV15" s="321"/>
      <c r="RTW15" s="321"/>
      <c r="RTX15" s="321"/>
      <c r="RTY15" s="321"/>
      <c r="RTZ15" s="321"/>
      <c r="RUA15" s="321"/>
      <c r="RUB15" s="321"/>
      <c r="RUC15" s="321"/>
      <c r="RUD15" s="321"/>
      <c r="RUE15" s="321"/>
      <c r="RUF15" s="321"/>
      <c r="RUG15" s="321"/>
      <c r="RUH15" s="321"/>
      <c r="RUI15" s="321"/>
      <c r="RUJ15" s="321"/>
      <c r="RUK15" s="321"/>
      <c r="RUL15" s="321"/>
      <c r="RUM15" s="321"/>
      <c r="RUN15" s="321"/>
      <c r="RUO15" s="321"/>
      <c r="RUP15" s="321"/>
      <c r="RUQ15" s="321"/>
      <c r="RUR15" s="321"/>
      <c r="RUS15" s="321"/>
      <c r="RUT15" s="321"/>
      <c r="RUU15" s="321"/>
      <c r="RUV15" s="321"/>
      <c r="RUW15" s="321"/>
      <c r="RUX15" s="321"/>
      <c r="RUY15" s="321"/>
      <c r="RUZ15" s="321"/>
      <c r="RVA15" s="321"/>
      <c r="RVB15" s="321"/>
      <c r="RVC15" s="321"/>
      <c r="RVD15" s="321"/>
      <c r="RVE15" s="321"/>
      <c r="RVF15" s="321"/>
      <c r="RVG15" s="321"/>
      <c r="RVH15" s="321"/>
      <c r="RVI15" s="321"/>
      <c r="RVJ15" s="321"/>
      <c r="RVK15" s="321"/>
      <c r="RVL15" s="321"/>
      <c r="RVM15" s="321"/>
      <c r="RVN15" s="321"/>
      <c r="RVO15" s="321"/>
      <c r="RVP15" s="321"/>
      <c r="RVQ15" s="321"/>
      <c r="RVR15" s="321"/>
      <c r="RVS15" s="321"/>
      <c r="RVT15" s="321"/>
      <c r="RVU15" s="321"/>
      <c r="RVV15" s="321"/>
      <c r="RVW15" s="321"/>
      <c r="RVX15" s="321"/>
      <c r="RVY15" s="321"/>
      <c r="RVZ15" s="321"/>
      <c r="RWA15" s="321"/>
      <c r="RWB15" s="321"/>
      <c r="RWC15" s="321"/>
      <c r="RWD15" s="321"/>
      <c r="RWE15" s="321"/>
      <c r="RWF15" s="321"/>
      <c r="RWG15" s="321"/>
      <c r="RWH15" s="321"/>
      <c r="RWI15" s="321"/>
      <c r="RWJ15" s="321"/>
      <c r="RWK15" s="321"/>
      <c r="RWL15" s="321"/>
      <c r="RWM15" s="321"/>
      <c r="RWN15" s="321"/>
      <c r="RWO15" s="321"/>
      <c r="RWP15" s="321"/>
      <c r="RWQ15" s="321"/>
      <c r="RWR15" s="321"/>
      <c r="RWS15" s="321"/>
      <c r="RWT15" s="321"/>
      <c r="RWU15" s="321"/>
      <c r="RWV15" s="321"/>
      <c r="RWW15" s="321"/>
      <c r="RWX15" s="321"/>
      <c r="RWY15" s="321"/>
      <c r="RWZ15" s="321"/>
      <c r="RXA15" s="321"/>
      <c r="RXB15" s="321"/>
      <c r="RXC15" s="321"/>
      <c r="RXD15" s="321"/>
      <c r="RXE15" s="321"/>
      <c r="RXF15" s="321"/>
      <c r="RXG15" s="321"/>
      <c r="RXH15" s="321"/>
      <c r="RXI15" s="321"/>
      <c r="RXJ15" s="321"/>
      <c r="RXK15" s="321"/>
      <c r="RXL15" s="321"/>
      <c r="RXM15" s="321"/>
      <c r="RXN15" s="321"/>
      <c r="RXO15" s="321"/>
      <c r="RXP15" s="321"/>
      <c r="RXQ15" s="321"/>
      <c r="RXR15" s="321"/>
      <c r="RXS15" s="321"/>
      <c r="RXT15" s="321"/>
      <c r="RXU15" s="321"/>
      <c r="RXV15" s="321"/>
      <c r="RXW15" s="321"/>
      <c r="RXX15" s="321"/>
      <c r="RXY15" s="321"/>
      <c r="RXZ15" s="321"/>
      <c r="RYA15" s="321"/>
      <c r="RYB15" s="321"/>
      <c r="RYC15" s="321"/>
      <c r="RYD15" s="321"/>
      <c r="RYE15" s="321"/>
      <c r="RYF15" s="321"/>
      <c r="RYG15" s="321"/>
      <c r="RYH15" s="321"/>
      <c r="RYI15" s="321"/>
      <c r="RYJ15" s="321"/>
      <c r="RYK15" s="321"/>
      <c r="RYL15" s="321"/>
      <c r="RYM15" s="321"/>
      <c r="RYN15" s="321"/>
      <c r="RYO15" s="321"/>
      <c r="RYP15" s="321"/>
      <c r="RYQ15" s="321"/>
      <c r="RYR15" s="321"/>
      <c r="RYS15" s="321"/>
      <c r="RYT15" s="321"/>
      <c r="RYU15" s="321"/>
      <c r="RYV15" s="321"/>
      <c r="RYW15" s="321"/>
      <c r="RYX15" s="321"/>
      <c r="RYY15" s="321"/>
      <c r="RYZ15" s="321"/>
      <c r="RZA15" s="321"/>
      <c r="RZB15" s="321"/>
      <c r="RZC15" s="321"/>
      <c r="RZD15" s="321"/>
      <c r="RZE15" s="321"/>
      <c r="RZF15" s="321"/>
      <c r="RZG15" s="321"/>
      <c r="RZH15" s="321"/>
      <c r="RZI15" s="321"/>
      <c r="RZJ15" s="321"/>
      <c r="RZK15" s="321"/>
      <c r="RZL15" s="321"/>
      <c r="RZM15" s="321"/>
      <c r="RZN15" s="321"/>
      <c r="RZO15" s="321"/>
      <c r="RZP15" s="321"/>
      <c r="RZQ15" s="321"/>
      <c r="RZR15" s="321"/>
      <c r="RZS15" s="321"/>
      <c r="RZT15" s="321"/>
      <c r="RZU15" s="321"/>
      <c r="RZV15" s="321"/>
      <c r="RZW15" s="321"/>
      <c r="RZX15" s="321"/>
      <c r="RZY15" s="321"/>
      <c r="RZZ15" s="321"/>
      <c r="SAA15" s="321"/>
      <c r="SAB15" s="321"/>
      <c r="SAC15" s="321"/>
      <c r="SAD15" s="321"/>
      <c r="SAE15" s="321"/>
      <c r="SAF15" s="321"/>
      <c r="SAG15" s="321"/>
      <c r="SAH15" s="321"/>
      <c r="SAI15" s="321"/>
      <c r="SAJ15" s="321"/>
      <c r="SAK15" s="321"/>
      <c r="SAL15" s="321"/>
      <c r="SAM15" s="321"/>
      <c r="SAN15" s="321"/>
      <c r="SAO15" s="321"/>
      <c r="SAP15" s="321"/>
      <c r="SAQ15" s="321"/>
      <c r="SAR15" s="321"/>
      <c r="SAS15" s="321"/>
      <c r="SAT15" s="321"/>
      <c r="SAU15" s="321"/>
      <c r="SAV15" s="321"/>
      <c r="SAW15" s="321"/>
      <c r="SAX15" s="321"/>
      <c r="SAY15" s="321"/>
      <c r="SAZ15" s="321"/>
      <c r="SBA15" s="321"/>
      <c r="SBB15" s="321"/>
      <c r="SBC15" s="321"/>
      <c r="SBD15" s="321"/>
      <c r="SBE15" s="321"/>
      <c r="SBF15" s="321"/>
      <c r="SBG15" s="321"/>
      <c r="SBH15" s="321"/>
      <c r="SBI15" s="321"/>
      <c r="SBJ15" s="321"/>
      <c r="SBK15" s="321"/>
      <c r="SBL15" s="321"/>
      <c r="SBM15" s="321"/>
      <c r="SBN15" s="321"/>
      <c r="SBO15" s="321"/>
      <c r="SBP15" s="321"/>
      <c r="SBQ15" s="321"/>
      <c r="SBR15" s="321"/>
      <c r="SBS15" s="321"/>
      <c r="SBT15" s="321"/>
      <c r="SBU15" s="321"/>
      <c r="SBV15" s="321"/>
      <c r="SBW15" s="321"/>
      <c r="SBX15" s="321"/>
      <c r="SBY15" s="321"/>
      <c r="SBZ15" s="321"/>
      <c r="SCA15" s="321"/>
      <c r="SCB15" s="321"/>
      <c r="SCC15" s="321"/>
      <c r="SCD15" s="321"/>
      <c r="SCE15" s="321"/>
      <c r="SCF15" s="321"/>
      <c r="SCG15" s="321"/>
      <c r="SCH15" s="321"/>
      <c r="SCI15" s="321"/>
      <c r="SCJ15" s="321"/>
      <c r="SCK15" s="321"/>
      <c r="SCL15" s="321"/>
      <c r="SCM15" s="321"/>
      <c r="SCN15" s="321"/>
      <c r="SCO15" s="321"/>
      <c r="SCP15" s="321"/>
      <c r="SCQ15" s="321"/>
      <c r="SCR15" s="321"/>
      <c r="SCS15" s="321"/>
      <c r="SCT15" s="321"/>
      <c r="SCU15" s="321"/>
      <c r="SCV15" s="321"/>
      <c r="SCW15" s="321"/>
      <c r="SCX15" s="321"/>
      <c r="SCY15" s="321"/>
      <c r="SCZ15" s="321"/>
      <c r="SDA15" s="321"/>
      <c r="SDB15" s="321"/>
      <c r="SDC15" s="321"/>
      <c r="SDD15" s="321"/>
      <c r="SDE15" s="321"/>
      <c r="SDF15" s="321"/>
      <c r="SDG15" s="321"/>
      <c r="SDH15" s="321"/>
      <c r="SDI15" s="321"/>
      <c r="SDJ15" s="321"/>
      <c r="SDK15" s="321"/>
      <c r="SDL15" s="321"/>
      <c r="SDM15" s="321"/>
      <c r="SDN15" s="321"/>
      <c r="SDO15" s="321"/>
      <c r="SDP15" s="321"/>
      <c r="SDQ15" s="321"/>
      <c r="SDR15" s="321"/>
      <c r="SDS15" s="321"/>
      <c r="SDT15" s="321"/>
      <c r="SDU15" s="321"/>
      <c r="SDV15" s="321"/>
      <c r="SDW15" s="321"/>
      <c r="SDX15" s="321"/>
      <c r="SDY15" s="321"/>
      <c r="SDZ15" s="321"/>
      <c r="SEA15" s="321"/>
      <c r="SEB15" s="321"/>
      <c r="SEC15" s="321"/>
      <c r="SED15" s="321"/>
      <c r="SEE15" s="321"/>
      <c r="SEF15" s="321"/>
      <c r="SEG15" s="321"/>
      <c r="SEH15" s="321"/>
      <c r="SEI15" s="321"/>
      <c r="SEJ15" s="321"/>
      <c r="SEK15" s="321"/>
      <c r="SEL15" s="321"/>
      <c r="SEM15" s="321"/>
      <c r="SEN15" s="321"/>
      <c r="SEO15" s="321"/>
      <c r="SEP15" s="321"/>
      <c r="SEQ15" s="321"/>
      <c r="SER15" s="321"/>
      <c r="SES15" s="321"/>
      <c r="SET15" s="321"/>
      <c r="SEU15" s="321"/>
      <c r="SEV15" s="321"/>
      <c r="SEW15" s="321"/>
      <c r="SEX15" s="321"/>
      <c r="SEY15" s="321"/>
      <c r="SEZ15" s="321"/>
      <c r="SFA15" s="321"/>
      <c r="SFB15" s="321"/>
      <c r="SFC15" s="321"/>
      <c r="SFD15" s="321"/>
      <c r="SFE15" s="321"/>
      <c r="SFF15" s="321"/>
      <c r="SFG15" s="321"/>
      <c r="SFH15" s="321"/>
      <c r="SFI15" s="321"/>
      <c r="SFJ15" s="321"/>
      <c r="SFK15" s="321"/>
      <c r="SFL15" s="321"/>
      <c r="SFM15" s="321"/>
      <c r="SFN15" s="321"/>
      <c r="SFO15" s="321"/>
      <c r="SFP15" s="321"/>
      <c r="SFQ15" s="321"/>
      <c r="SFR15" s="321"/>
      <c r="SFS15" s="321"/>
      <c r="SFT15" s="321"/>
      <c r="SFU15" s="321"/>
      <c r="SFV15" s="321"/>
      <c r="SFW15" s="321"/>
      <c r="SFX15" s="321"/>
      <c r="SFY15" s="321"/>
      <c r="SFZ15" s="321"/>
      <c r="SGA15" s="321"/>
      <c r="SGB15" s="321"/>
      <c r="SGC15" s="321"/>
      <c r="SGD15" s="321"/>
      <c r="SGE15" s="321"/>
      <c r="SGF15" s="321"/>
      <c r="SGG15" s="321"/>
      <c r="SGH15" s="321"/>
      <c r="SGI15" s="321"/>
      <c r="SGJ15" s="321"/>
      <c r="SGK15" s="321"/>
      <c r="SGL15" s="321"/>
      <c r="SGM15" s="321"/>
      <c r="SGN15" s="321"/>
      <c r="SGO15" s="321"/>
      <c r="SGP15" s="321"/>
      <c r="SGQ15" s="321"/>
      <c r="SGR15" s="321"/>
      <c r="SGS15" s="321"/>
      <c r="SGT15" s="321"/>
      <c r="SGU15" s="321"/>
      <c r="SGV15" s="321"/>
      <c r="SGW15" s="321"/>
      <c r="SGX15" s="321"/>
      <c r="SGY15" s="321"/>
      <c r="SGZ15" s="321"/>
      <c r="SHA15" s="321"/>
      <c r="SHB15" s="321"/>
      <c r="SHC15" s="321"/>
      <c r="SHD15" s="321"/>
      <c r="SHE15" s="321"/>
      <c r="SHF15" s="321"/>
      <c r="SHG15" s="321"/>
      <c r="SHH15" s="321"/>
      <c r="SHI15" s="321"/>
      <c r="SHJ15" s="321"/>
      <c r="SHK15" s="321"/>
      <c r="SHL15" s="321"/>
      <c r="SHM15" s="321"/>
      <c r="SHN15" s="321"/>
      <c r="SHO15" s="321"/>
      <c r="SHP15" s="321"/>
      <c r="SHQ15" s="321"/>
      <c r="SHR15" s="321"/>
      <c r="SHS15" s="321"/>
      <c r="SHT15" s="321"/>
      <c r="SHU15" s="321"/>
      <c r="SHV15" s="321"/>
      <c r="SHW15" s="321"/>
      <c r="SHX15" s="321"/>
      <c r="SHY15" s="321"/>
      <c r="SHZ15" s="321"/>
      <c r="SIA15" s="321"/>
      <c r="SIB15" s="321"/>
      <c r="SIC15" s="321"/>
      <c r="SID15" s="321"/>
      <c r="SIE15" s="321"/>
      <c r="SIF15" s="321"/>
      <c r="SIG15" s="321"/>
      <c r="SIH15" s="321"/>
      <c r="SII15" s="321"/>
      <c r="SIJ15" s="321"/>
      <c r="SIK15" s="321"/>
      <c r="SIL15" s="321"/>
      <c r="SIM15" s="321"/>
      <c r="SIN15" s="321"/>
      <c r="SIO15" s="321"/>
      <c r="SIP15" s="321"/>
      <c r="SIQ15" s="321"/>
      <c r="SIR15" s="321"/>
      <c r="SIS15" s="321"/>
      <c r="SIT15" s="321"/>
      <c r="SIU15" s="321"/>
      <c r="SIV15" s="321"/>
      <c r="SIW15" s="321"/>
      <c r="SIX15" s="321"/>
      <c r="SIY15" s="321"/>
      <c r="SIZ15" s="321"/>
      <c r="SJA15" s="321"/>
      <c r="SJB15" s="321"/>
      <c r="SJC15" s="321"/>
      <c r="SJD15" s="321"/>
      <c r="SJE15" s="321"/>
      <c r="SJF15" s="321"/>
      <c r="SJG15" s="321"/>
      <c r="SJH15" s="321"/>
      <c r="SJI15" s="321"/>
      <c r="SJJ15" s="321"/>
      <c r="SJK15" s="321"/>
      <c r="SJL15" s="321"/>
      <c r="SJM15" s="321"/>
      <c r="SJN15" s="321"/>
      <c r="SJO15" s="321"/>
      <c r="SJP15" s="321"/>
      <c r="SJQ15" s="321"/>
      <c r="SJR15" s="321"/>
      <c r="SJS15" s="321"/>
      <c r="SJT15" s="321"/>
      <c r="SJU15" s="321"/>
      <c r="SJV15" s="321"/>
      <c r="SJW15" s="321"/>
      <c r="SJX15" s="321"/>
      <c r="SJY15" s="321"/>
      <c r="SJZ15" s="321"/>
      <c r="SKA15" s="321"/>
      <c r="SKB15" s="321"/>
      <c r="SKC15" s="321"/>
      <c r="SKD15" s="321"/>
      <c r="SKE15" s="321"/>
      <c r="SKF15" s="321"/>
      <c r="SKG15" s="321"/>
      <c r="SKH15" s="321"/>
      <c r="SKI15" s="321"/>
      <c r="SKJ15" s="321"/>
      <c r="SKK15" s="321"/>
      <c r="SKL15" s="321"/>
      <c r="SKM15" s="321"/>
      <c r="SKN15" s="321"/>
      <c r="SKO15" s="321"/>
      <c r="SKP15" s="321"/>
      <c r="SKQ15" s="321"/>
      <c r="SKR15" s="321"/>
      <c r="SKS15" s="321"/>
      <c r="SKT15" s="321"/>
      <c r="SKU15" s="321"/>
      <c r="SKV15" s="321"/>
      <c r="SKW15" s="321"/>
      <c r="SKX15" s="321"/>
      <c r="SKY15" s="321"/>
      <c r="SKZ15" s="321"/>
      <c r="SLA15" s="321"/>
      <c r="SLB15" s="321"/>
      <c r="SLC15" s="321"/>
      <c r="SLD15" s="321"/>
      <c r="SLE15" s="321"/>
      <c r="SLF15" s="321"/>
      <c r="SLG15" s="321"/>
      <c r="SLH15" s="321"/>
      <c r="SLI15" s="321"/>
      <c r="SLJ15" s="321"/>
      <c r="SLK15" s="321"/>
      <c r="SLL15" s="321"/>
      <c r="SLM15" s="321"/>
      <c r="SLN15" s="321"/>
      <c r="SLO15" s="321"/>
      <c r="SLP15" s="321"/>
      <c r="SLQ15" s="321"/>
      <c r="SLR15" s="321"/>
      <c r="SLS15" s="321"/>
      <c r="SLT15" s="321"/>
      <c r="SLU15" s="321"/>
      <c r="SLV15" s="321"/>
      <c r="SLW15" s="321"/>
      <c r="SLX15" s="321"/>
      <c r="SLY15" s="321"/>
      <c r="SLZ15" s="321"/>
      <c r="SMA15" s="321"/>
      <c r="SMB15" s="321"/>
      <c r="SMC15" s="321"/>
      <c r="SMD15" s="321"/>
      <c r="SME15" s="321"/>
      <c r="SMF15" s="321"/>
      <c r="SMG15" s="321"/>
      <c r="SMH15" s="321"/>
      <c r="SMI15" s="321"/>
      <c r="SMJ15" s="321"/>
      <c r="SMK15" s="321"/>
      <c r="SML15" s="321"/>
      <c r="SMM15" s="321"/>
      <c r="SMN15" s="321"/>
      <c r="SMO15" s="321"/>
      <c r="SMP15" s="321"/>
      <c r="SMQ15" s="321"/>
      <c r="SMR15" s="321"/>
      <c r="SMS15" s="321"/>
      <c r="SMT15" s="321"/>
      <c r="SMU15" s="321"/>
      <c r="SMV15" s="321"/>
      <c r="SMW15" s="321"/>
      <c r="SMX15" s="321"/>
      <c r="SMY15" s="321"/>
      <c r="SMZ15" s="321"/>
      <c r="SNA15" s="321"/>
      <c r="SNB15" s="321"/>
      <c r="SNC15" s="321"/>
      <c r="SND15" s="321"/>
      <c r="SNE15" s="321"/>
      <c r="SNF15" s="321"/>
      <c r="SNG15" s="321"/>
      <c r="SNH15" s="321"/>
      <c r="SNI15" s="321"/>
      <c r="SNJ15" s="321"/>
      <c r="SNK15" s="321"/>
      <c r="SNL15" s="321"/>
      <c r="SNM15" s="321"/>
      <c r="SNN15" s="321"/>
      <c r="SNO15" s="321"/>
      <c r="SNP15" s="321"/>
      <c r="SNQ15" s="321"/>
      <c r="SNR15" s="321"/>
      <c r="SNS15" s="321"/>
      <c r="SNT15" s="321"/>
      <c r="SNU15" s="321"/>
      <c r="SNV15" s="321"/>
      <c r="SNW15" s="321"/>
      <c r="SNX15" s="321"/>
      <c r="SNY15" s="321"/>
      <c r="SNZ15" s="321"/>
      <c r="SOA15" s="321"/>
      <c r="SOB15" s="321"/>
      <c r="SOC15" s="321"/>
      <c r="SOD15" s="321"/>
      <c r="SOE15" s="321"/>
      <c r="SOF15" s="321"/>
      <c r="SOG15" s="321"/>
      <c r="SOH15" s="321"/>
      <c r="SOI15" s="321"/>
      <c r="SOJ15" s="321"/>
      <c r="SOK15" s="321"/>
      <c r="SOL15" s="321"/>
      <c r="SOM15" s="321"/>
      <c r="SON15" s="321"/>
      <c r="SOO15" s="321"/>
      <c r="SOP15" s="321"/>
      <c r="SOQ15" s="321"/>
      <c r="SOR15" s="321"/>
      <c r="SOS15" s="321"/>
      <c r="SOT15" s="321"/>
      <c r="SOU15" s="321"/>
      <c r="SOV15" s="321"/>
      <c r="SOW15" s="321"/>
      <c r="SOX15" s="321"/>
      <c r="SOY15" s="321"/>
      <c r="SOZ15" s="321"/>
      <c r="SPA15" s="321"/>
      <c r="SPB15" s="321"/>
      <c r="SPC15" s="321"/>
      <c r="SPD15" s="321"/>
      <c r="SPE15" s="321"/>
      <c r="SPF15" s="321"/>
      <c r="SPG15" s="321"/>
      <c r="SPH15" s="321"/>
      <c r="SPI15" s="321"/>
      <c r="SPJ15" s="321"/>
      <c r="SPK15" s="321"/>
      <c r="SPL15" s="321"/>
      <c r="SPM15" s="321"/>
      <c r="SPN15" s="321"/>
      <c r="SPO15" s="321"/>
      <c r="SPP15" s="321"/>
      <c r="SPQ15" s="321"/>
      <c r="SPR15" s="321"/>
      <c r="SPS15" s="321"/>
      <c r="SPT15" s="321"/>
      <c r="SPU15" s="321"/>
      <c r="SPV15" s="321"/>
      <c r="SPW15" s="321"/>
      <c r="SPX15" s="321"/>
      <c r="SPY15" s="321"/>
      <c r="SPZ15" s="321"/>
      <c r="SQA15" s="321"/>
      <c r="SQB15" s="321"/>
      <c r="SQC15" s="321"/>
      <c r="SQD15" s="321"/>
      <c r="SQE15" s="321"/>
      <c r="SQF15" s="321"/>
      <c r="SQG15" s="321"/>
      <c r="SQH15" s="321"/>
      <c r="SQI15" s="321"/>
      <c r="SQJ15" s="321"/>
      <c r="SQK15" s="321"/>
      <c r="SQL15" s="321"/>
      <c r="SQM15" s="321"/>
      <c r="SQN15" s="321"/>
      <c r="SQO15" s="321"/>
      <c r="SQP15" s="321"/>
      <c r="SQQ15" s="321"/>
      <c r="SQR15" s="321"/>
      <c r="SQS15" s="321"/>
      <c r="SQT15" s="321"/>
      <c r="SQU15" s="321"/>
      <c r="SQV15" s="321"/>
      <c r="SQW15" s="321"/>
      <c r="SQX15" s="321"/>
      <c r="SQY15" s="321"/>
      <c r="SQZ15" s="321"/>
      <c r="SRA15" s="321"/>
      <c r="SRB15" s="321"/>
      <c r="SRC15" s="321"/>
      <c r="SRD15" s="321"/>
      <c r="SRE15" s="321"/>
      <c r="SRF15" s="321"/>
      <c r="SRG15" s="321"/>
      <c r="SRH15" s="321"/>
      <c r="SRI15" s="321"/>
      <c r="SRJ15" s="321"/>
      <c r="SRK15" s="321"/>
      <c r="SRL15" s="321"/>
      <c r="SRM15" s="321"/>
      <c r="SRN15" s="321"/>
      <c r="SRO15" s="321"/>
      <c r="SRP15" s="321"/>
      <c r="SRQ15" s="321"/>
      <c r="SRR15" s="321"/>
      <c r="SRS15" s="321"/>
      <c r="SRT15" s="321"/>
      <c r="SRU15" s="321"/>
      <c r="SRV15" s="321"/>
      <c r="SRW15" s="321"/>
      <c r="SRX15" s="321"/>
      <c r="SRY15" s="321"/>
      <c r="SRZ15" s="321"/>
      <c r="SSA15" s="321"/>
      <c r="SSB15" s="321"/>
      <c r="SSC15" s="321"/>
      <c r="SSD15" s="321"/>
      <c r="SSE15" s="321"/>
      <c r="SSF15" s="321"/>
      <c r="SSG15" s="321"/>
      <c r="SSH15" s="321"/>
      <c r="SSI15" s="321"/>
      <c r="SSJ15" s="321"/>
      <c r="SSK15" s="321"/>
      <c r="SSL15" s="321"/>
      <c r="SSM15" s="321"/>
      <c r="SSN15" s="321"/>
      <c r="SSO15" s="321"/>
      <c r="SSP15" s="321"/>
      <c r="SSQ15" s="321"/>
      <c r="SSR15" s="321"/>
      <c r="SSS15" s="321"/>
      <c r="SST15" s="321"/>
      <c r="SSU15" s="321"/>
      <c r="SSV15" s="321"/>
      <c r="SSW15" s="321"/>
      <c r="SSX15" s="321"/>
      <c r="SSY15" s="321"/>
      <c r="SSZ15" s="321"/>
      <c r="STA15" s="321"/>
      <c r="STB15" s="321"/>
      <c r="STC15" s="321"/>
      <c r="STD15" s="321"/>
      <c r="STE15" s="321"/>
      <c r="STF15" s="321"/>
      <c r="STG15" s="321"/>
      <c r="STH15" s="321"/>
      <c r="STI15" s="321"/>
      <c r="STJ15" s="321"/>
      <c r="STK15" s="321"/>
      <c r="STL15" s="321"/>
      <c r="STM15" s="321"/>
      <c r="STN15" s="321"/>
      <c r="STO15" s="321"/>
      <c r="STP15" s="321"/>
      <c r="STQ15" s="321"/>
      <c r="STR15" s="321"/>
      <c r="STS15" s="321"/>
      <c r="STT15" s="321"/>
      <c r="STU15" s="321"/>
      <c r="STV15" s="321"/>
      <c r="STW15" s="321"/>
      <c r="STX15" s="321"/>
      <c r="STY15" s="321"/>
      <c r="STZ15" s="321"/>
      <c r="SUA15" s="321"/>
      <c r="SUB15" s="321"/>
      <c r="SUC15" s="321"/>
      <c r="SUD15" s="321"/>
      <c r="SUE15" s="321"/>
      <c r="SUF15" s="321"/>
      <c r="SUG15" s="321"/>
      <c r="SUH15" s="321"/>
      <c r="SUI15" s="321"/>
      <c r="SUJ15" s="321"/>
      <c r="SUK15" s="321"/>
      <c r="SUL15" s="321"/>
      <c r="SUM15" s="321"/>
      <c r="SUN15" s="321"/>
      <c r="SUO15" s="321"/>
      <c r="SUP15" s="321"/>
      <c r="SUQ15" s="321"/>
      <c r="SUR15" s="321"/>
      <c r="SUS15" s="321"/>
      <c r="SUT15" s="321"/>
      <c r="SUU15" s="321"/>
      <c r="SUV15" s="321"/>
      <c r="SUW15" s="321"/>
      <c r="SUX15" s="321"/>
      <c r="SUY15" s="321"/>
      <c r="SUZ15" s="321"/>
      <c r="SVA15" s="321"/>
      <c r="SVB15" s="321"/>
      <c r="SVC15" s="321"/>
      <c r="SVD15" s="321"/>
      <c r="SVE15" s="321"/>
      <c r="SVF15" s="321"/>
      <c r="SVG15" s="321"/>
      <c r="SVH15" s="321"/>
      <c r="SVI15" s="321"/>
      <c r="SVJ15" s="321"/>
      <c r="SVK15" s="321"/>
      <c r="SVL15" s="321"/>
      <c r="SVM15" s="321"/>
      <c r="SVN15" s="321"/>
      <c r="SVO15" s="321"/>
      <c r="SVP15" s="321"/>
      <c r="SVQ15" s="321"/>
      <c r="SVR15" s="321"/>
      <c r="SVS15" s="321"/>
      <c r="SVT15" s="321"/>
      <c r="SVU15" s="321"/>
      <c r="SVV15" s="321"/>
      <c r="SVW15" s="321"/>
      <c r="SVX15" s="321"/>
      <c r="SVY15" s="321"/>
      <c r="SVZ15" s="321"/>
      <c r="SWA15" s="321"/>
      <c r="SWB15" s="321"/>
      <c r="SWC15" s="321"/>
      <c r="SWD15" s="321"/>
      <c r="SWE15" s="321"/>
      <c r="SWF15" s="321"/>
      <c r="SWG15" s="321"/>
      <c r="SWH15" s="321"/>
      <c r="SWI15" s="321"/>
      <c r="SWJ15" s="321"/>
      <c r="SWK15" s="321"/>
      <c r="SWL15" s="321"/>
      <c r="SWM15" s="321"/>
      <c r="SWN15" s="321"/>
      <c r="SWO15" s="321"/>
      <c r="SWP15" s="321"/>
      <c r="SWQ15" s="321"/>
      <c r="SWR15" s="321"/>
      <c r="SWS15" s="321"/>
      <c r="SWT15" s="321"/>
      <c r="SWU15" s="321"/>
      <c r="SWV15" s="321"/>
      <c r="SWW15" s="321"/>
      <c r="SWX15" s="321"/>
      <c r="SWY15" s="321"/>
      <c r="SWZ15" s="321"/>
      <c r="SXA15" s="321"/>
      <c r="SXB15" s="321"/>
      <c r="SXC15" s="321"/>
      <c r="SXD15" s="321"/>
      <c r="SXE15" s="321"/>
      <c r="SXF15" s="321"/>
      <c r="SXG15" s="321"/>
      <c r="SXH15" s="321"/>
      <c r="SXI15" s="321"/>
      <c r="SXJ15" s="321"/>
      <c r="SXK15" s="321"/>
      <c r="SXL15" s="321"/>
      <c r="SXM15" s="321"/>
      <c r="SXN15" s="321"/>
      <c r="SXO15" s="321"/>
      <c r="SXP15" s="321"/>
      <c r="SXQ15" s="321"/>
      <c r="SXR15" s="321"/>
      <c r="SXS15" s="321"/>
      <c r="SXT15" s="321"/>
      <c r="SXU15" s="321"/>
      <c r="SXV15" s="321"/>
      <c r="SXW15" s="321"/>
      <c r="SXX15" s="321"/>
      <c r="SXY15" s="321"/>
      <c r="SXZ15" s="321"/>
      <c r="SYA15" s="321"/>
      <c r="SYB15" s="321"/>
      <c r="SYC15" s="321"/>
      <c r="SYD15" s="321"/>
      <c r="SYE15" s="321"/>
      <c r="SYF15" s="321"/>
      <c r="SYG15" s="321"/>
      <c r="SYH15" s="321"/>
      <c r="SYI15" s="321"/>
      <c r="SYJ15" s="321"/>
      <c r="SYK15" s="321"/>
      <c r="SYL15" s="321"/>
      <c r="SYM15" s="321"/>
      <c r="SYN15" s="321"/>
      <c r="SYO15" s="321"/>
      <c r="SYP15" s="321"/>
      <c r="SYQ15" s="321"/>
      <c r="SYR15" s="321"/>
      <c r="SYS15" s="321"/>
      <c r="SYT15" s="321"/>
      <c r="SYU15" s="321"/>
      <c r="SYV15" s="321"/>
      <c r="SYW15" s="321"/>
      <c r="SYX15" s="321"/>
      <c r="SYY15" s="321"/>
      <c r="SYZ15" s="321"/>
      <c r="SZA15" s="321"/>
      <c r="SZB15" s="321"/>
      <c r="SZC15" s="321"/>
      <c r="SZD15" s="321"/>
      <c r="SZE15" s="321"/>
      <c r="SZF15" s="321"/>
      <c r="SZG15" s="321"/>
      <c r="SZH15" s="321"/>
      <c r="SZI15" s="321"/>
      <c r="SZJ15" s="321"/>
      <c r="SZK15" s="321"/>
      <c r="SZL15" s="321"/>
      <c r="SZM15" s="321"/>
      <c r="SZN15" s="321"/>
      <c r="SZO15" s="321"/>
      <c r="SZP15" s="321"/>
      <c r="SZQ15" s="321"/>
      <c r="SZR15" s="321"/>
      <c r="SZS15" s="321"/>
      <c r="SZT15" s="321"/>
      <c r="SZU15" s="321"/>
      <c r="SZV15" s="321"/>
      <c r="SZW15" s="321"/>
      <c r="SZX15" s="321"/>
      <c r="SZY15" s="321"/>
      <c r="SZZ15" s="321"/>
      <c r="TAA15" s="321"/>
      <c r="TAB15" s="321"/>
      <c r="TAC15" s="321"/>
      <c r="TAD15" s="321"/>
      <c r="TAE15" s="321"/>
      <c r="TAF15" s="321"/>
      <c r="TAG15" s="321"/>
      <c r="TAH15" s="321"/>
      <c r="TAI15" s="321"/>
      <c r="TAJ15" s="321"/>
      <c r="TAK15" s="321"/>
      <c r="TAL15" s="321"/>
      <c r="TAM15" s="321"/>
      <c r="TAN15" s="321"/>
      <c r="TAO15" s="321"/>
      <c r="TAP15" s="321"/>
      <c r="TAQ15" s="321"/>
      <c r="TAR15" s="321"/>
      <c r="TAS15" s="321"/>
      <c r="TAT15" s="321"/>
      <c r="TAU15" s="321"/>
      <c r="TAV15" s="321"/>
      <c r="TAW15" s="321"/>
      <c r="TAX15" s="321"/>
      <c r="TAY15" s="321"/>
      <c r="TAZ15" s="321"/>
      <c r="TBA15" s="321"/>
      <c r="TBB15" s="321"/>
      <c r="TBC15" s="321"/>
      <c r="TBD15" s="321"/>
      <c r="TBE15" s="321"/>
      <c r="TBF15" s="321"/>
      <c r="TBG15" s="321"/>
      <c r="TBH15" s="321"/>
      <c r="TBI15" s="321"/>
      <c r="TBJ15" s="321"/>
      <c r="TBK15" s="321"/>
      <c r="TBL15" s="321"/>
      <c r="TBM15" s="321"/>
      <c r="TBN15" s="321"/>
      <c r="TBO15" s="321"/>
      <c r="TBP15" s="321"/>
      <c r="TBQ15" s="321"/>
      <c r="TBR15" s="321"/>
      <c r="TBS15" s="321"/>
      <c r="TBT15" s="321"/>
      <c r="TBU15" s="321"/>
      <c r="TBV15" s="321"/>
      <c r="TBW15" s="321"/>
      <c r="TBX15" s="321"/>
      <c r="TBY15" s="321"/>
      <c r="TBZ15" s="321"/>
      <c r="TCA15" s="321"/>
      <c r="TCB15" s="321"/>
      <c r="TCC15" s="321"/>
      <c r="TCD15" s="321"/>
      <c r="TCE15" s="321"/>
      <c r="TCF15" s="321"/>
      <c r="TCG15" s="321"/>
      <c r="TCH15" s="321"/>
      <c r="TCI15" s="321"/>
      <c r="TCJ15" s="321"/>
      <c r="TCK15" s="321"/>
      <c r="TCL15" s="321"/>
      <c r="TCM15" s="321"/>
      <c r="TCN15" s="321"/>
      <c r="TCO15" s="321"/>
      <c r="TCP15" s="321"/>
      <c r="TCQ15" s="321"/>
      <c r="TCR15" s="321"/>
      <c r="TCS15" s="321"/>
      <c r="TCT15" s="321"/>
      <c r="TCU15" s="321"/>
      <c r="TCV15" s="321"/>
      <c r="TCW15" s="321"/>
      <c r="TCX15" s="321"/>
      <c r="TCY15" s="321"/>
      <c r="TCZ15" s="321"/>
      <c r="TDA15" s="321"/>
      <c r="TDB15" s="321"/>
      <c r="TDC15" s="321"/>
      <c r="TDD15" s="321"/>
      <c r="TDE15" s="321"/>
      <c r="TDF15" s="321"/>
      <c r="TDG15" s="321"/>
      <c r="TDH15" s="321"/>
      <c r="TDI15" s="321"/>
      <c r="TDJ15" s="321"/>
      <c r="TDK15" s="321"/>
      <c r="TDL15" s="321"/>
      <c r="TDM15" s="321"/>
      <c r="TDN15" s="321"/>
      <c r="TDO15" s="321"/>
      <c r="TDP15" s="321"/>
      <c r="TDQ15" s="321"/>
      <c r="TDR15" s="321"/>
      <c r="TDS15" s="321"/>
      <c r="TDT15" s="321"/>
      <c r="TDU15" s="321"/>
      <c r="TDV15" s="321"/>
      <c r="TDW15" s="321"/>
      <c r="TDX15" s="321"/>
      <c r="TDY15" s="321"/>
      <c r="TDZ15" s="321"/>
      <c r="TEA15" s="321"/>
      <c r="TEB15" s="321"/>
      <c r="TEC15" s="321"/>
      <c r="TED15" s="321"/>
      <c r="TEE15" s="321"/>
      <c r="TEF15" s="321"/>
      <c r="TEG15" s="321"/>
      <c r="TEH15" s="321"/>
      <c r="TEI15" s="321"/>
      <c r="TEJ15" s="321"/>
      <c r="TEK15" s="321"/>
      <c r="TEL15" s="321"/>
      <c r="TEM15" s="321"/>
      <c r="TEN15" s="321"/>
      <c r="TEO15" s="321"/>
      <c r="TEP15" s="321"/>
      <c r="TEQ15" s="321"/>
      <c r="TER15" s="321"/>
      <c r="TES15" s="321"/>
      <c r="TET15" s="321"/>
      <c r="TEU15" s="321"/>
      <c r="TEV15" s="321"/>
      <c r="TEW15" s="321"/>
      <c r="TEX15" s="321"/>
      <c r="TEY15" s="321"/>
      <c r="TEZ15" s="321"/>
      <c r="TFA15" s="321"/>
      <c r="TFB15" s="321"/>
      <c r="TFC15" s="321"/>
      <c r="TFD15" s="321"/>
      <c r="TFE15" s="321"/>
      <c r="TFF15" s="321"/>
      <c r="TFG15" s="321"/>
      <c r="TFH15" s="321"/>
      <c r="TFI15" s="321"/>
      <c r="TFJ15" s="321"/>
      <c r="TFK15" s="321"/>
      <c r="TFL15" s="321"/>
      <c r="TFM15" s="321"/>
      <c r="TFN15" s="321"/>
      <c r="TFO15" s="321"/>
      <c r="TFP15" s="321"/>
      <c r="TFQ15" s="321"/>
      <c r="TFR15" s="321"/>
      <c r="TFS15" s="321"/>
      <c r="TFT15" s="321"/>
      <c r="TFU15" s="321"/>
      <c r="TFV15" s="321"/>
      <c r="TFW15" s="321"/>
      <c r="TFX15" s="321"/>
      <c r="TFY15" s="321"/>
      <c r="TFZ15" s="321"/>
      <c r="TGA15" s="321"/>
      <c r="TGB15" s="321"/>
      <c r="TGC15" s="321"/>
      <c r="TGD15" s="321"/>
      <c r="TGE15" s="321"/>
      <c r="TGF15" s="321"/>
      <c r="TGG15" s="321"/>
      <c r="TGH15" s="321"/>
      <c r="TGI15" s="321"/>
      <c r="TGJ15" s="321"/>
      <c r="TGK15" s="321"/>
      <c r="TGL15" s="321"/>
      <c r="TGM15" s="321"/>
      <c r="TGN15" s="321"/>
      <c r="TGO15" s="321"/>
      <c r="TGP15" s="321"/>
      <c r="TGQ15" s="321"/>
      <c r="TGR15" s="321"/>
      <c r="TGS15" s="321"/>
      <c r="TGT15" s="321"/>
      <c r="TGU15" s="321"/>
      <c r="TGV15" s="321"/>
      <c r="TGW15" s="321"/>
      <c r="TGX15" s="321"/>
      <c r="TGY15" s="321"/>
      <c r="TGZ15" s="321"/>
      <c r="THA15" s="321"/>
      <c r="THB15" s="321"/>
      <c r="THC15" s="321"/>
      <c r="THD15" s="321"/>
      <c r="THE15" s="321"/>
      <c r="THF15" s="321"/>
      <c r="THG15" s="321"/>
      <c r="THH15" s="321"/>
      <c r="THI15" s="321"/>
      <c r="THJ15" s="321"/>
      <c r="THK15" s="321"/>
      <c r="THL15" s="321"/>
      <c r="THM15" s="321"/>
      <c r="THN15" s="321"/>
      <c r="THO15" s="321"/>
      <c r="THP15" s="321"/>
      <c r="THQ15" s="321"/>
      <c r="THR15" s="321"/>
      <c r="THS15" s="321"/>
      <c r="THT15" s="321"/>
      <c r="THU15" s="321"/>
      <c r="THV15" s="321"/>
      <c r="THW15" s="321"/>
      <c r="THX15" s="321"/>
      <c r="THY15" s="321"/>
      <c r="THZ15" s="321"/>
      <c r="TIA15" s="321"/>
      <c r="TIB15" s="321"/>
      <c r="TIC15" s="321"/>
      <c r="TID15" s="321"/>
      <c r="TIE15" s="321"/>
      <c r="TIF15" s="321"/>
      <c r="TIG15" s="321"/>
      <c r="TIH15" s="321"/>
      <c r="TII15" s="321"/>
      <c r="TIJ15" s="321"/>
      <c r="TIK15" s="321"/>
      <c r="TIL15" s="321"/>
      <c r="TIM15" s="321"/>
      <c r="TIN15" s="321"/>
      <c r="TIO15" s="321"/>
      <c r="TIP15" s="321"/>
      <c r="TIQ15" s="321"/>
      <c r="TIR15" s="321"/>
      <c r="TIS15" s="321"/>
      <c r="TIT15" s="321"/>
      <c r="TIU15" s="321"/>
      <c r="TIV15" s="321"/>
      <c r="TIW15" s="321"/>
      <c r="TIX15" s="321"/>
      <c r="TIY15" s="321"/>
      <c r="TIZ15" s="321"/>
      <c r="TJA15" s="321"/>
      <c r="TJB15" s="321"/>
      <c r="TJC15" s="321"/>
      <c r="TJD15" s="321"/>
      <c r="TJE15" s="321"/>
      <c r="TJF15" s="321"/>
      <c r="TJG15" s="321"/>
      <c r="TJH15" s="321"/>
      <c r="TJI15" s="321"/>
      <c r="TJJ15" s="321"/>
      <c r="TJK15" s="321"/>
      <c r="TJL15" s="321"/>
      <c r="TJM15" s="321"/>
      <c r="TJN15" s="321"/>
      <c r="TJO15" s="321"/>
      <c r="TJP15" s="321"/>
      <c r="TJQ15" s="321"/>
      <c r="TJR15" s="321"/>
      <c r="TJS15" s="321"/>
      <c r="TJT15" s="321"/>
      <c r="TJU15" s="321"/>
      <c r="TJV15" s="321"/>
      <c r="TJW15" s="321"/>
      <c r="TJX15" s="321"/>
      <c r="TJY15" s="321"/>
      <c r="TJZ15" s="321"/>
      <c r="TKA15" s="321"/>
      <c r="TKB15" s="321"/>
      <c r="TKC15" s="321"/>
      <c r="TKD15" s="321"/>
      <c r="TKE15" s="321"/>
      <c r="TKF15" s="321"/>
      <c r="TKG15" s="321"/>
      <c r="TKH15" s="321"/>
      <c r="TKI15" s="321"/>
      <c r="TKJ15" s="321"/>
      <c r="TKK15" s="321"/>
      <c r="TKL15" s="321"/>
      <c r="TKM15" s="321"/>
      <c r="TKN15" s="321"/>
      <c r="TKO15" s="321"/>
      <c r="TKP15" s="321"/>
      <c r="TKQ15" s="321"/>
      <c r="TKR15" s="321"/>
      <c r="TKS15" s="321"/>
      <c r="TKT15" s="321"/>
      <c r="TKU15" s="321"/>
      <c r="TKV15" s="321"/>
      <c r="TKW15" s="321"/>
      <c r="TKX15" s="321"/>
      <c r="TKY15" s="321"/>
      <c r="TKZ15" s="321"/>
      <c r="TLA15" s="321"/>
      <c r="TLB15" s="321"/>
      <c r="TLC15" s="321"/>
      <c r="TLD15" s="321"/>
      <c r="TLE15" s="321"/>
      <c r="TLF15" s="321"/>
      <c r="TLG15" s="321"/>
      <c r="TLH15" s="321"/>
      <c r="TLI15" s="321"/>
      <c r="TLJ15" s="321"/>
      <c r="TLK15" s="321"/>
      <c r="TLL15" s="321"/>
      <c r="TLM15" s="321"/>
      <c r="TLN15" s="321"/>
      <c r="TLO15" s="321"/>
      <c r="TLP15" s="321"/>
      <c r="TLQ15" s="321"/>
      <c r="TLR15" s="321"/>
      <c r="TLS15" s="321"/>
      <c r="TLT15" s="321"/>
      <c r="TLU15" s="321"/>
      <c r="TLV15" s="321"/>
      <c r="TLW15" s="321"/>
      <c r="TLX15" s="321"/>
      <c r="TLY15" s="321"/>
      <c r="TLZ15" s="321"/>
      <c r="TMA15" s="321"/>
      <c r="TMB15" s="321"/>
      <c r="TMC15" s="321"/>
      <c r="TMD15" s="321"/>
      <c r="TME15" s="321"/>
      <c r="TMF15" s="321"/>
      <c r="TMG15" s="321"/>
      <c r="TMH15" s="321"/>
      <c r="TMI15" s="321"/>
      <c r="TMJ15" s="321"/>
      <c r="TMK15" s="321"/>
      <c r="TML15" s="321"/>
      <c r="TMM15" s="321"/>
      <c r="TMN15" s="321"/>
      <c r="TMO15" s="321"/>
      <c r="TMP15" s="321"/>
      <c r="TMQ15" s="321"/>
      <c r="TMR15" s="321"/>
      <c r="TMS15" s="321"/>
      <c r="TMT15" s="321"/>
      <c r="TMU15" s="321"/>
      <c r="TMV15" s="321"/>
      <c r="TMW15" s="321"/>
      <c r="TMX15" s="321"/>
      <c r="TMY15" s="321"/>
      <c r="TMZ15" s="321"/>
      <c r="TNA15" s="321"/>
      <c r="TNB15" s="321"/>
      <c r="TNC15" s="321"/>
      <c r="TND15" s="321"/>
      <c r="TNE15" s="321"/>
      <c r="TNF15" s="321"/>
      <c r="TNG15" s="321"/>
      <c r="TNH15" s="321"/>
      <c r="TNI15" s="321"/>
      <c r="TNJ15" s="321"/>
      <c r="TNK15" s="321"/>
      <c r="TNL15" s="321"/>
      <c r="TNM15" s="321"/>
      <c r="TNN15" s="321"/>
      <c r="TNO15" s="321"/>
      <c r="TNP15" s="321"/>
      <c r="TNQ15" s="321"/>
      <c r="TNR15" s="321"/>
      <c r="TNS15" s="321"/>
      <c r="TNT15" s="321"/>
      <c r="TNU15" s="321"/>
      <c r="TNV15" s="321"/>
      <c r="TNW15" s="321"/>
      <c r="TNX15" s="321"/>
      <c r="TNY15" s="321"/>
      <c r="TNZ15" s="321"/>
      <c r="TOA15" s="321"/>
      <c r="TOB15" s="321"/>
      <c r="TOC15" s="321"/>
      <c r="TOD15" s="321"/>
      <c r="TOE15" s="321"/>
      <c r="TOF15" s="321"/>
      <c r="TOG15" s="321"/>
      <c r="TOH15" s="321"/>
      <c r="TOI15" s="321"/>
      <c r="TOJ15" s="321"/>
      <c r="TOK15" s="321"/>
      <c r="TOL15" s="321"/>
      <c r="TOM15" s="321"/>
      <c r="TON15" s="321"/>
      <c r="TOO15" s="321"/>
      <c r="TOP15" s="321"/>
      <c r="TOQ15" s="321"/>
      <c r="TOR15" s="321"/>
      <c r="TOS15" s="321"/>
      <c r="TOT15" s="321"/>
      <c r="TOU15" s="321"/>
      <c r="TOV15" s="321"/>
      <c r="TOW15" s="321"/>
      <c r="TOX15" s="321"/>
      <c r="TOY15" s="321"/>
      <c r="TOZ15" s="321"/>
      <c r="TPA15" s="321"/>
      <c r="TPB15" s="321"/>
      <c r="TPC15" s="321"/>
      <c r="TPD15" s="321"/>
      <c r="TPE15" s="321"/>
      <c r="TPF15" s="321"/>
      <c r="TPG15" s="321"/>
      <c r="TPH15" s="321"/>
      <c r="TPI15" s="321"/>
      <c r="TPJ15" s="321"/>
      <c r="TPK15" s="321"/>
      <c r="TPL15" s="321"/>
      <c r="TPM15" s="321"/>
      <c r="TPN15" s="321"/>
      <c r="TPO15" s="321"/>
      <c r="TPP15" s="321"/>
      <c r="TPQ15" s="321"/>
      <c r="TPR15" s="321"/>
      <c r="TPS15" s="321"/>
      <c r="TPT15" s="321"/>
      <c r="TPU15" s="321"/>
      <c r="TPV15" s="321"/>
      <c r="TPW15" s="321"/>
      <c r="TPX15" s="321"/>
      <c r="TPY15" s="321"/>
      <c r="TPZ15" s="321"/>
      <c r="TQA15" s="321"/>
      <c r="TQB15" s="321"/>
      <c r="TQC15" s="321"/>
      <c r="TQD15" s="321"/>
      <c r="TQE15" s="321"/>
      <c r="TQF15" s="321"/>
      <c r="TQG15" s="321"/>
      <c r="TQH15" s="321"/>
      <c r="TQI15" s="321"/>
      <c r="TQJ15" s="321"/>
      <c r="TQK15" s="321"/>
      <c r="TQL15" s="321"/>
      <c r="TQM15" s="321"/>
      <c r="TQN15" s="321"/>
      <c r="TQO15" s="321"/>
      <c r="TQP15" s="321"/>
      <c r="TQQ15" s="321"/>
      <c r="TQR15" s="321"/>
      <c r="TQS15" s="321"/>
      <c r="TQT15" s="321"/>
      <c r="TQU15" s="321"/>
      <c r="TQV15" s="321"/>
      <c r="TQW15" s="321"/>
      <c r="TQX15" s="321"/>
      <c r="TQY15" s="321"/>
      <c r="TQZ15" s="321"/>
      <c r="TRA15" s="321"/>
      <c r="TRB15" s="321"/>
      <c r="TRC15" s="321"/>
      <c r="TRD15" s="321"/>
      <c r="TRE15" s="321"/>
      <c r="TRF15" s="321"/>
      <c r="TRG15" s="321"/>
      <c r="TRH15" s="321"/>
      <c r="TRI15" s="321"/>
      <c r="TRJ15" s="321"/>
      <c r="TRK15" s="321"/>
      <c r="TRL15" s="321"/>
      <c r="TRM15" s="321"/>
      <c r="TRN15" s="321"/>
      <c r="TRO15" s="321"/>
      <c r="TRP15" s="321"/>
      <c r="TRQ15" s="321"/>
      <c r="TRR15" s="321"/>
      <c r="TRS15" s="321"/>
      <c r="TRT15" s="321"/>
      <c r="TRU15" s="321"/>
      <c r="TRV15" s="321"/>
      <c r="TRW15" s="321"/>
      <c r="TRX15" s="321"/>
      <c r="TRY15" s="321"/>
      <c r="TRZ15" s="321"/>
      <c r="TSA15" s="321"/>
      <c r="TSB15" s="321"/>
      <c r="TSC15" s="321"/>
      <c r="TSD15" s="321"/>
      <c r="TSE15" s="321"/>
      <c r="TSF15" s="321"/>
      <c r="TSG15" s="321"/>
      <c r="TSH15" s="321"/>
      <c r="TSI15" s="321"/>
      <c r="TSJ15" s="321"/>
      <c r="TSK15" s="321"/>
      <c r="TSL15" s="321"/>
      <c r="TSM15" s="321"/>
      <c r="TSN15" s="321"/>
      <c r="TSO15" s="321"/>
      <c r="TSP15" s="321"/>
      <c r="TSQ15" s="321"/>
      <c r="TSR15" s="321"/>
      <c r="TSS15" s="321"/>
      <c r="TST15" s="321"/>
      <c r="TSU15" s="321"/>
      <c r="TSV15" s="321"/>
      <c r="TSW15" s="321"/>
      <c r="TSX15" s="321"/>
      <c r="TSY15" s="321"/>
      <c r="TSZ15" s="321"/>
      <c r="TTA15" s="321"/>
      <c r="TTB15" s="321"/>
      <c r="TTC15" s="321"/>
      <c r="TTD15" s="321"/>
      <c r="TTE15" s="321"/>
      <c r="TTF15" s="321"/>
      <c r="TTG15" s="321"/>
      <c r="TTH15" s="321"/>
      <c r="TTI15" s="321"/>
      <c r="TTJ15" s="321"/>
      <c r="TTK15" s="321"/>
      <c r="TTL15" s="321"/>
      <c r="TTM15" s="321"/>
      <c r="TTN15" s="321"/>
      <c r="TTO15" s="321"/>
      <c r="TTP15" s="321"/>
      <c r="TTQ15" s="321"/>
      <c r="TTR15" s="321"/>
      <c r="TTS15" s="321"/>
      <c r="TTT15" s="321"/>
      <c r="TTU15" s="321"/>
      <c r="TTV15" s="321"/>
      <c r="TTW15" s="321"/>
      <c r="TTX15" s="321"/>
      <c r="TTY15" s="321"/>
      <c r="TTZ15" s="321"/>
      <c r="TUA15" s="321"/>
      <c r="TUB15" s="321"/>
      <c r="TUC15" s="321"/>
      <c r="TUD15" s="321"/>
      <c r="TUE15" s="321"/>
      <c r="TUF15" s="321"/>
      <c r="TUG15" s="321"/>
      <c r="TUH15" s="321"/>
      <c r="TUI15" s="321"/>
      <c r="TUJ15" s="321"/>
      <c r="TUK15" s="321"/>
      <c r="TUL15" s="321"/>
      <c r="TUM15" s="321"/>
      <c r="TUN15" s="321"/>
      <c r="TUO15" s="321"/>
      <c r="TUP15" s="321"/>
      <c r="TUQ15" s="321"/>
      <c r="TUR15" s="321"/>
      <c r="TUS15" s="321"/>
      <c r="TUT15" s="321"/>
      <c r="TUU15" s="321"/>
      <c r="TUV15" s="321"/>
      <c r="TUW15" s="321"/>
      <c r="TUX15" s="321"/>
      <c r="TUY15" s="321"/>
      <c r="TUZ15" s="321"/>
      <c r="TVA15" s="321"/>
      <c r="TVB15" s="321"/>
      <c r="TVC15" s="321"/>
      <c r="TVD15" s="321"/>
      <c r="TVE15" s="321"/>
      <c r="TVF15" s="321"/>
      <c r="TVG15" s="321"/>
      <c r="TVH15" s="321"/>
      <c r="TVI15" s="321"/>
      <c r="TVJ15" s="321"/>
      <c r="TVK15" s="321"/>
      <c r="TVL15" s="321"/>
      <c r="TVM15" s="321"/>
      <c r="TVN15" s="321"/>
      <c r="TVO15" s="321"/>
      <c r="TVP15" s="321"/>
      <c r="TVQ15" s="321"/>
      <c r="TVR15" s="321"/>
      <c r="TVS15" s="321"/>
      <c r="TVT15" s="321"/>
      <c r="TVU15" s="321"/>
      <c r="TVV15" s="321"/>
      <c r="TVW15" s="321"/>
      <c r="TVX15" s="321"/>
      <c r="TVY15" s="321"/>
      <c r="TVZ15" s="321"/>
      <c r="TWA15" s="321"/>
      <c r="TWB15" s="321"/>
      <c r="TWC15" s="321"/>
      <c r="TWD15" s="321"/>
      <c r="TWE15" s="321"/>
      <c r="TWF15" s="321"/>
      <c r="TWG15" s="321"/>
      <c r="TWH15" s="321"/>
      <c r="TWI15" s="321"/>
      <c r="TWJ15" s="321"/>
      <c r="TWK15" s="321"/>
      <c r="TWL15" s="321"/>
      <c r="TWM15" s="321"/>
      <c r="TWN15" s="321"/>
      <c r="TWO15" s="321"/>
      <c r="TWP15" s="321"/>
      <c r="TWQ15" s="321"/>
      <c r="TWR15" s="321"/>
      <c r="TWS15" s="321"/>
      <c r="TWT15" s="321"/>
      <c r="TWU15" s="321"/>
      <c r="TWV15" s="321"/>
      <c r="TWW15" s="321"/>
      <c r="TWX15" s="321"/>
      <c r="TWY15" s="321"/>
      <c r="TWZ15" s="321"/>
      <c r="TXA15" s="321"/>
      <c r="TXB15" s="321"/>
      <c r="TXC15" s="321"/>
      <c r="TXD15" s="321"/>
      <c r="TXE15" s="321"/>
      <c r="TXF15" s="321"/>
      <c r="TXG15" s="321"/>
      <c r="TXH15" s="321"/>
      <c r="TXI15" s="321"/>
      <c r="TXJ15" s="321"/>
      <c r="TXK15" s="321"/>
      <c r="TXL15" s="321"/>
      <c r="TXM15" s="321"/>
      <c r="TXN15" s="321"/>
      <c r="TXO15" s="321"/>
      <c r="TXP15" s="321"/>
      <c r="TXQ15" s="321"/>
      <c r="TXR15" s="321"/>
      <c r="TXS15" s="321"/>
      <c r="TXT15" s="321"/>
      <c r="TXU15" s="321"/>
      <c r="TXV15" s="321"/>
      <c r="TXW15" s="321"/>
      <c r="TXX15" s="321"/>
      <c r="TXY15" s="321"/>
      <c r="TXZ15" s="321"/>
      <c r="TYA15" s="321"/>
      <c r="TYB15" s="321"/>
      <c r="TYC15" s="321"/>
      <c r="TYD15" s="321"/>
      <c r="TYE15" s="321"/>
      <c r="TYF15" s="321"/>
      <c r="TYG15" s="321"/>
      <c r="TYH15" s="321"/>
      <c r="TYI15" s="321"/>
      <c r="TYJ15" s="321"/>
      <c r="TYK15" s="321"/>
      <c r="TYL15" s="321"/>
      <c r="TYM15" s="321"/>
      <c r="TYN15" s="321"/>
      <c r="TYO15" s="321"/>
      <c r="TYP15" s="321"/>
      <c r="TYQ15" s="321"/>
      <c r="TYR15" s="321"/>
      <c r="TYS15" s="321"/>
      <c r="TYT15" s="321"/>
      <c r="TYU15" s="321"/>
      <c r="TYV15" s="321"/>
      <c r="TYW15" s="321"/>
      <c r="TYX15" s="321"/>
      <c r="TYY15" s="321"/>
      <c r="TYZ15" s="321"/>
      <c r="TZA15" s="321"/>
      <c r="TZB15" s="321"/>
      <c r="TZC15" s="321"/>
      <c r="TZD15" s="321"/>
      <c r="TZE15" s="321"/>
      <c r="TZF15" s="321"/>
      <c r="TZG15" s="321"/>
      <c r="TZH15" s="321"/>
      <c r="TZI15" s="321"/>
      <c r="TZJ15" s="321"/>
      <c r="TZK15" s="321"/>
      <c r="TZL15" s="321"/>
      <c r="TZM15" s="321"/>
      <c r="TZN15" s="321"/>
      <c r="TZO15" s="321"/>
      <c r="TZP15" s="321"/>
      <c r="TZQ15" s="321"/>
      <c r="TZR15" s="321"/>
      <c r="TZS15" s="321"/>
      <c r="TZT15" s="321"/>
      <c r="TZU15" s="321"/>
      <c r="TZV15" s="321"/>
      <c r="TZW15" s="321"/>
      <c r="TZX15" s="321"/>
      <c r="TZY15" s="321"/>
      <c r="TZZ15" s="321"/>
      <c r="UAA15" s="321"/>
      <c r="UAB15" s="321"/>
      <c r="UAC15" s="321"/>
      <c r="UAD15" s="321"/>
      <c r="UAE15" s="321"/>
      <c r="UAF15" s="321"/>
      <c r="UAG15" s="321"/>
      <c r="UAH15" s="321"/>
      <c r="UAI15" s="321"/>
      <c r="UAJ15" s="321"/>
      <c r="UAK15" s="321"/>
      <c r="UAL15" s="321"/>
      <c r="UAM15" s="321"/>
      <c r="UAN15" s="321"/>
      <c r="UAO15" s="321"/>
      <c r="UAP15" s="321"/>
      <c r="UAQ15" s="321"/>
      <c r="UAR15" s="321"/>
      <c r="UAS15" s="321"/>
      <c r="UAT15" s="321"/>
      <c r="UAU15" s="321"/>
      <c r="UAV15" s="321"/>
      <c r="UAW15" s="321"/>
      <c r="UAX15" s="321"/>
      <c r="UAY15" s="321"/>
      <c r="UAZ15" s="321"/>
      <c r="UBA15" s="321"/>
      <c r="UBB15" s="321"/>
      <c r="UBC15" s="321"/>
      <c r="UBD15" s="321"/>
      <c r="UBE15" s="321"/>
      <c r="UBF15" s="321"/>
      <c r="UBG15" s="321"/>
      <c r="UBH15" s="321"/>
      <c r="UBI15" s="321"/>
      <c r="UBJ15" s="321"/>
      <c r="UBK15" s="321"/>
      <c r="UBL15" s="321"/>
      <c r="UBM15" s="321"/>
      <c r="UBN15" s="321"/>
      <c r="UBO15" s="321"/>
      <c r="UBP15" s="321"/>
      <c r="UBQ15" s="321"/>
      <c r="UBR15" s="321"/>
      <c r="UBS15" s="321"/>
      <c r="UBT15" s="321"/>
      <c r="UBU15" s="321"/>
      <c r="UBV15" s="321"/>
      <c r="UBW15" s="321"/>
      <c r="UBX15" s="321"/>
      <c r="UBY15" s="321"/>
      <c r="UBZ15" s="321"/>
      <c r="UCA15" s="321"/>
      <c r="UCB15" s="321"/>
      <c r="UCC15" s="321"/>
      <c r="UCD15" s="321"/>
      <c r="UCE15" s="321"/>
      <c r="UCF15" s="321"/>
      <c r="UCG15" s="321"/>
      <c r="UCH15" s="321"/>
      <c r="UCI15" s="321"/>
      <c r="UCJ15" s="321"/>
      <c r="UCK15" s="321"/>
      <c r="UCL15" s="321"/>
      <c r="UCM15" s="321"/>
      <c r="UCN15" s="321"/>
      <c r="UCO15" s="321"/>
      <c r="UCP15" s="321"/>
      <c r="UCQ15" s="321"/>
      <c r="UCR15" s="321"/>
      <c r="UCS15" s="321"/>
      <c r="UCT15" s="321"/>
      <c r="UCU15" s="321"/>
      <c r="UCV15" s="321"/>
      <c r="UCW15" s="321"/>
      <c r="UCX15" s="321"/>
      <c r="UCY15" s="321"/>
      <c r="UCZ15" s="321"/>
      <c r="UDA15" s="321"/>
      <c r="UDB15" s="321"/>
      <c r="UDC15" s="321"/>
      <c r="UDD15" s="321"/>
      <c r="UDE15" s="321"/>
      <c r="UDF15" s="321"/>
      <c r="UDG15" s="321"/>
      <c r="UDH15" s="321"/>
      <c r="UDI15" s="321"/>
      <c r="UDJ15" s="321"/>
      <c r="UDK15" s="321"/>
      <c r="UDL15" s="321"/>
      <c r="UDM15" s="321"/>
      <c r="UDN15" s="321"/>
      <c r="UDO15" s="321"/>
      <c r="UDP15" s="321"/>
      <c r="UDQ15" s="321"/>
      <c r="UDR15" s="321"/>
      <c r="UDS15" s="321"/>
      <c r="UDT15" s="321"/>
      <c r="UDU15" s="321"/>
      <c r="UDV15" s="321"/>
      <c r="UDW15" s="321"/>
      <c r="UDX15" s="321"/>
      <c r="UDY15" s="321"/>
      <c r="UDZ15" s="321"/>
      <c r="UEA15" s="321"/>
      <c r="UEB15" s="321"/>
      <c r="UEC15" s="321"/>
      <c r="UED15" s="321"/>
      <c r="UEE15" s="321"/>
      <c r="UEF15" s="321"/>
      <c r="UEG15" s="321"/>
      <c r="UEH15" s="321"/>
      <c r="UEI15" s="321"/>
      <c r="UEJ15" s="321"/>
      <c r="UEK15" s="321"/>
      <c r="UEL15" s="321"/>
      <c r="UEM15" s="321"/>
      <c r="UEN15" s="321"/>
      <c r="UEO15" s="321"/>
      <c r="UEP15" s="321"/>
      <c r="UEQ15" s="321"/>
      <c r="UER15" s="321"/>
      <c r="UES15" s="321"/>
      <c r="UET15" s="321"/>
      <c r="UEU15" s="321"/>
      <c r="UEV15" s="321"/>
      <c r="UEW15" s="321"/>
      <c r="UEX15" s="321"/>
      <c r="UEY15" s="321"/>
      <c r="UEZ15" s="321"/>
      <c r="UFA15" s="321"/>
      <c r="UFB15" s="321"/>
      <c r="UFC15" s="321"/>
      <c r="UFD15" s="321"/>
      <c r="UFE15" s="321"/>
      <c r="UFF15" s="321"/>
      <c r="UFG15" s="321"/>
      <c r="UFH15" s="321"/>
      <c r="UFI15" s="321"/>
      <c r="UFJ15" s="321"/>
      <c r="UFK15" s="321"/>
      <c r="UFL15" s="321"/>
      <c r="UFM15" s="321"/>
      <c r="UFN15" s="321"/>
      <c r="UFO15" s="321"/>
      <c r="UFP15" s="321"/>
      <c r="UFQ15" s="321"/>
      <c r="UFR15" s="321"/>
      <c r="UFS15" s="321"/>
      <c r="UFT15" s="321"/>
      <c r="UFU15" s="321"/>
      <c r="UFV15" s="321"/>
      <c r="UFW15" s="321"/>
      <c r="UFX15" s="321"/>
      <c r="UFY15" s="321"/>
      <c r="UFZ15" s="321"/>
      <c r="UGA15" s="321"/>
      <c r="UGB15" s="321"/>
      <c r="UGC15" s="321"/>
      <c r="UGD15" s="321"/>
      <c r="UGE15" s="321"/>
      <c r="UGF15" s="321"/>
      <c r="UGG15" s="321"/>
      <c r="UGH15" s="321"/>
      <c r="UGI15" s="321"/>
      <c r="UGJ15" s="321"/>
      <c r="UGK15" s="321"/>
      <c r="UGL15" s="321"/>
      <c r="UGM15" s="321"/>
      <c r="UGN15" s="321"/>
      <c r="UGO15" s="321"/>
      <c r="UGP15" s="321"/>
      <c r="UGQ15" s="321"/>
      <c r="UGR15" s="321"/>
      <c r="UGS15" s="321"/>
      <c r="UGT15" s="321"/>
      <c r="UGU15" s="321"/>
      <c r="UGV15" s="321"/>
      <c r="UGW15" s="321"/>
      <c r="UGX15" s="321"/>
      <c r="UGY15" s="321"/>
      <c r="UGZ15" s="321"/>
      <c r="UHA15" s="321"/>
      <c r="UHB15" s="321"/>
      <c r="UHC15" s="321"/>
      <c r="UHD15" s="321"/>
      <c r="UHE15" s="321"/>
      <c r="UHF15" s="321"/>
      <c r="UHG15" s="321"/>
      <c r="UHH15" s="321"/>
      <c r="UHI15" s="321"/>
      <c r="UHJ15" s="321"/>
      <c r="UHK15" s="321"/>
      <c r="UHL15" s="321"/>
      <c r="UHM15" s="321"/>
      <c r="UHN15" s="321"/>
      <c r="UHO15" s="321"/>
      <c r="UHP15" s="321"/>
      <c r="UHQ15" s="321"/>
      <c r="UHR15" s="321"/>
      <c r="UHS15" s="321"/>
      <c r="UHT15" s="321"/>
      <c r="UHU15" s="321"/>
      <c r="UHV15" s="321"/>
      <c r="UHW15" s="321"/>
      <c r="UHX15" s="321"/>
      <c r="UHY15" s="321"/>
      <c r="UHZ15" s="321"/>
      <c r="UIA15" s="321"/>
      <c r="UIB15" s="321"/>
      <c r="UIC15" s="321"/>
      <c r="UID15" s="321"/>
      <c r="UIE15" s="321"/>
      <c r="UIF15" s="321"/>
      <c r="UIG15" s="321"/>
      <c r="UIH15" s="321"/>
      <c r="UII15" s="321"/>
      <c r="UIJ15" s="321"/>
      <c r="UIK15" s="321"/>
      <c r="UIL15" s="321"/>
      <c r="UIM15" s="321"/>
      <c r="UIN15" s="321"/>
      <c r="UIO15" s="321"/>
      <c r="UIP15" s="321"/>
      <c r="UIQ15" s="321"/>
      <c r="UIR15" s="321"/>
      <c r="UIS15" s="321"/>
      <c r="UIT15" s="321"/>
      <c r="UIU15" s="321"/>
      <c r="UIV15" s="321"/>
      <c r="UIW15" s="321"/>
      <c r="UIX15" s="321"/>
      <c r="UIY15" s="321"/>
      <c r="UIZ15" s="321"/>
      <c r="UJA15" s="321"/>
      <c r="UJB15" s="321"/>
      <c r="UJC15" s="321"/>
      <c r="UJD15" s="321"/>
      <c r="UJE15" s="321"/>
      <c r="UJF15" s="321"/>
      <c r="UJG15" s="321"/>
      <c r="UJH15" s="321"/>
      <c r="UJI15" s="321"/>
      <c r="UJJ15" s="321"/>
      <c r="UJK15" s="321"/>
      <c r="UJL15" s="321"/>
      <c r="UJM15" s="321"/>
      <c r="UJN15" s="321"/>
      <c r="UJO15" s="321"/>
      <c r="UJP15" s="321"/>
      <c r="UJQ15" s="321"/>
      <c r="UJR15" s="321"/>
      <c r="UJS15" s="321"/>
      <c r="UJT15" s="321"/>
      <c r="UJU15" s="321"/>
      <c r="UJV15" s="321"/>
      <c r="UJW15" s="321"/>
      <c r="UJX15" s="321"/>
      <c r="UJY15" s="321"/>
      <c r="UJZ15" s="321"/>
      <c r="UKA15" s="321"/>
      <c r="UKB15" s="321"/>
      <c r="UKC15" s="321"/>
      <c r="UKD15" s="321"/>
      <c r="UKE15" s="321"/>
      <c r="UKF15" s="321"/>
      <c r="UKG15" s="321"/>
      <c r="UKH15" s="321"/>
      <c r="UKI15" s="321"/>
      <c r="UKJ15" s="321"/>
      <c r="UKK15" s="321"/>
      <c r="UKL15" s="321"/>
      <c r="UKM15" s="321"/>
      <c r="UKN15" s="321"/>
      <c r="UKO15" s="321"/>
      <c r="UKP15" s="321"/>
      <c r="UKQ15" s="321"/>
      <c r="UKR15" s="321"/>
      <c r="UKS15" s="321"/>
      <c r="UKT15" s="321"/>
      <c r="UKU15" s="321"/>
      <c r="UKV15" s="321"/>
      <c r="UKW15" s="321"/>
      <c r="UKX15" s="321"/>
      <c r="UKY15" s="321"/>
      <c r="UKZ15" s="321"/>
      <c r="ULA15" s="321"/>
      <c r="ULB15" s="321"/>
      <c r="ULC15" s="321"/>
      <c r="ULD15" s="321"/>
      <c r="ULE15" s="321"/>
      <c r="ULF15" s="321"/>
      <c r="ULG15" s="321"/>
      <c r="ULH15" s="321"/>
      <c r="ULI15" s="321"/>
      <c r="ULJ15" s="321"/>
      <c r="ULK15" s="321"/>
      <c r="ULL15" s="321"/>
      <c r="ULM15" s="321"/>
      <c r="ULN15" s="321"/>
      <c r="ULO15" s="321"/>
      <c r="ULP15" s="321"/>
      <c r="ULQ15" s="321"/>
      <c r="ULR15" s="321"/>
      <c r="ULS15" s="321"/>
      <c r="ULT15" s="321"/>
      <c r="ULU15" s="321"/>
      <c r="ULV15" s="321"/>
      <c r="ULW15" s="321"/>
      <c r="ULX15" s="321"/>
      <c r="ULY15" s="321"/>
      <c r="ULZ15" s="321"/>
      <c r="UMA15" s="321"/>
      <c r="UMB15" s="321"/>
      <c r="UMC15" s="321"/>
      <c r="UMD15" s="321"/>
      <c r="UME15" s="321"/>
      <c r="UMF15" s="321"/>
      <c r="UMG15" s="321"/>
      <c r="UMH15" s="321"/>
      <c r="UMI15" s="321"/>
      <c r="UMJ15" s="321"/>
      <c r="UMK15" s="321"/>
      <c r="UML15" s="321"/>
      <c r="UMM15" s="321"/>
      <c r="UMN15" s="321"/>
      <c r="UMO15" s="321"/>
      <c r="UMP15" s="321"/>
      <c r="UMQ15" s="321"/>
      <c r="UMR15" s="321"/>
      <c r="UMS15" s="321"/>
      <c r="UMT15" s="321"/>
      <c r="UMU15" s="321"/>
      <c r="UMV15" s="321"/>
      <c r="UMW15" s="321"/>
      <c r="UMX15" s="321"/>
      <c r="UMY15" s="321"/>
      <c r="UMZ15" s="321"/>
      <c r="UNA15" s="321"/>
      <c r="UNB15" s="321"/>
      <c r="UNC15" s="321"/>
      <c r="UND15" s="321"/>
      <c r="UNE15" s="321"/>
      <c r="UNF15" s="321"/>
      <c r="UNG15" s="321"/>
      <c r="UNH15" s="321"/>
      <c r="UNI15" s="321"/>
      <c r="UNJ15" s="321"/>
      <c r="UNK15" s="321"/>
      <c r="UNL15" s="321"/>
      <c r="UNM15" s="321"/>
      <c r="UNN15" s="321"/>
      <c r="UNO15" s="321"/>
      <c r="UNP15" s="321"/>
      <c r="UNQ15" s="321"/>
      <c r="UNR15" s="321"/>
      <c r="UNS15" s="321"/>
      <c r="UNT15" s="321"/>
      <c r="UNU15" s="321"/>
      <c r="UNV15" s="321"/>
      <c r="UNW15" s="321"/>
      <c r="UNX15" s="321"/>
      <c r="UNY15" s="321"/>
      <c r="UNZ15" s="321"/>
      <c r="UOA15" s="321"/>
      <c r="UOB15" s="321"/>
      <c r="UOC15" s="321"/>
      <c r="UOD15" s="321"/>
      <c r="UOE15" s="321"/>
      <c r="UOF15" s="321"/>
      <c r="UOG15" s="321"/>
      <c r="UOH15" s="321"/>
      <c r="UOI15" s="321"/>
      <c r="UOJ15" s="321"/>
      <c r="UOK15" s="321"/>
      <c r="UOL15" s="321"/>
      <c r="UOM15" s="321"/>
      <c r="UON15" s="321"/>
      <c r="UOO15" s="321"/>
      <c r="UOP15" s="321"/>
      <c r="UOQ15" s="321"/>
      <c r="UOR15" s="321"/>
      <c r="UOS15" s="321"/>
      <c r="UOT15" s="321"/>
      <c r="UOU15" s="321"/>
      <c r="UOV15" s="321"/>
      <c r="UOW15" s="321"/>
      <c r="UOX15" s="321"/>
      <c r="UOY15" s="321"/>
      <c r="UOZ15" s="321"/>
      <c r="UPA15" s="321"/>
      <c r="UPB15" s="321"/>
      <c r="UPC15" s="321"/>
      <c r="UPD15" s="321"/>
      <c r="UPE15" s="321"/>
      <c r="UPF15" s="321"/>
      <c r="UPG15" s="321"/>
      <c r="UPH15" s="321"/>
      <c r="UPI15" s="321"/>
      <c r="UPJ15" s="321"/>
      <c r="UPK15" s="321"/>
      <c r="UPL15" s="321"/>
      <c r="UPM15" s="321"/>
      <c r="UPN15" s="321"/>
      <c r="UPO15" s="321"/>
      <c r="UPP15" s="321"/>
      <c r="UPQ15" s="321"/>
      <c r="UPR15" s="321"/>
      <c r="UPS15" s="321"/>
      <c r="UPT15" s="321"/>
      <c r="UPU15" s="321"/>
      <c r="UPV15" s="321"/>
      <c r="UPW15" s="321"/>
      <c r="UPX15" s="321"/>
      <c r="UPY15" s="321"/>
      <c r="UPZ15" s="321"/>
      <c r="UQA15" s="321"/>
      <c r="UQB15" s="321"/>
      <c r="UQC15" s="321"/>
      <c r="UQD15" s="321"/>
      <c r="UQE15" s="321"/>
      <c r="UQF15" s="321"/>
      <c r="UQG15" s="321"/>
      <c r="UQH15" s="321"/>
      <c r="UQI15" s="321"/>
      <c r="UQJ15" s="321"/>
      <c r="UQK15" s="321"/>
      <c r="UQL15" s="321"/>
      <c r="UQM15" s="321"/>
      <c r="UQN15" s="321"/>
      <c r="UQO15" s="321"/>
      <c r="UQP15" s="321"/>
      <c r="UQQ15" s="321"/>
      <c r="UQR15" s="321"/>
      <c r="UQS15" s="321"/>
      <c r="UQT15" s="321"/>
      <c r="UQU15" s="321"/>
      <c r="UQV15" s="321"/>
      <c r="UQW15" s="321"/>
      <c r="UQX15" s="321"/>
      <c r="UQY15" s="321"/>
      <c r="UQZ15" s="321"/>
      <c r="URA15" s="321"/>
      <c r="URB15" s="321"/>
      <c r="URC15" s="321"/>
      <c r="URD15" s="321"/>
      <c r="URE15" s="321"/>
      <c r="URF15" s="321"/>
      <c r="URG15" s="321"/>
      <c r="URH15" s="321"/>
      <c r="URI15" s="321"/>
      <c r="URJ15" s="321"/>
      <c r="URK15" s="321"/>
      <c r="URL15" s="321"/>
      <c r="URM15" s="321"/>
      <c r="URN15" s="321"/>
      <c r="URO15" s="321"/>
      <c r="URP15" s="321"/>
      <c r="URQ15" s="321"/>
      <c r="URR15" s="321"/>
      <c r="URS15" s="321"/>
      <c r="URT15" s="321"/>
      <c r="URU15" s="321"/>
      <c r="URV15" s="321"/>
      <c r="URW15" s="321"/>
      <c r="URX15" s="321"/>
      <c r="URY15" s="321"/>
      <c r="URZ15" s="321"/>
      <c r="USA15" s="321"/>
      <c r="USB15" s="321"/>
      <c r="USC15" s="321"/>
      <c r="USD15" s="321"/>
      <c r="USE15" s="321"/>
      <c r="USF15" s="321"/>
      <c r="USG15" s="321"/>
      <c r="USH15" s="321"/>
      <c r="USI15" s="321"/>
      <c r="USJ15" s="321"/>
      <c r="USK15" s="321"/>
      <c r="USL15" s="321"/>
      <c r="USM15" s="321"/>
      <c r="USN15" s="321"/>
      <c r="USO15" s="321"/>
      <c r="USP15" s="321"/>
      <c r="USQ15" s="321"/>
      <c r="USR15" s="321"/>
      <c r="USS15" s="321"/>
      <c r="UST15" s="321"/>
      <c r="USU15" s="321"/>
      <c r="USV15" s="321"/>
      <c r="USW15" s="321"/>
      <c r="USX15" s="321"/>
      <c r="USY15" s="321"/>
      <c r="USZ15" s="321"/>
      <c r="UTA15" s="321"/>
      <c r="UTB15" s="321"/>
      <c r="UTC15" s="321"/>
      <c r="UTD15" s="321"/>
      <c r="UTE15" s="321"/>
      <c r="UTF15" s="321"/>
      <c r="UTG15" s="321"/>
      <c r="UTH15" s="321"/>
      <c r="UTI15" s="321"/>
      <c r="UTJ15" s="321"/>
      <c r="UTK15" s="321"/>
      <c r="UTL15" s="321"/>
      <c r="UTM15" s="321"/>
      <c r="UTN15" s="321"/>
      <c r="UTO15" s="321"/>
      <c r="UTP15" s="321"/>
      <c r="UTQ15" s="321"/>
      <c r="UTR15" s="321"/>
      <c r="UTS15" s="321"/>
      <c r="UTT15" s="321"/>
      <c r="UTU15" s="321"/>
      <c r="UTV15" s="321"/>
      <c r="UTW15" s="321"/>
      <c r="UTX15" s="321"/>
      <c r="UTY15" s="321"/>
      <c r="UTZ15" s="321"/>
      <c r="UUA15" s="321"/>
      <c r="UUB15" s="321"/>
      <c r="UUC15" s="321"/>
      <c r="UUD15" s="321"/>
      <c r="UUE15" s="321"/>
      <c r="UUF15" s="321"/>
      <c r="UUG15" s="321"/>
      <c r="UUH15" s="321"/>
      <c r="UUI15" s="321"/>
      <c r="UUJ15" s="321"/>
      <c r="UUK15" s="321"/>
      <c r="UUL15" s="321"/>
      <c r="UUM15" s="321"/>
      <c r="UUN15" s="321"/>
      <c r="UUO15" s="321"/>
      <c r="UUP15" s="321"/>
      <c r="UUQ15" s="321"/>
      <c r="UUR15" s="321"/>
      <c r="UUS15" s="321"/>
      <c r="UUT15" s="321"/>
      <c r="UUU15" s="321"/>
      <c r="UUV15" s="321"/>
      <c r="UUW15" s="321"/>
      <c r="UUX15" s="321"/>
      <c r="UUY15" s="321"/>
      <c r="UUZ15" s="321"/>
      <c r="UVA15" s="321"/>
      <c r="UVB15" s="321"/>
      <c r="UVC15" s="321"/>
      <c r="UVD15" s="321"/>
      <c r="UVE15" s="321"/>
      <c r="UVF15" s="321"/>
      <c r="UVG15" s="321"/>
      <c r="UVH15" s="321"/>
      <c r="UVI15" s="321"/>
      <c r="UVJ15" s="321"/>
      <c r="UVK15" s="321"/>
      <c r="UVL15" s="321"/>
      <c r="UVM15" s="321"/>
      <c r="UVN15" s="321"/>
      <c r="UVO15" s="321"/>
      <c r="UVP15" s="321"/>
      <c r="UVQ15" s="321"/>
      <c r="UVR15" s="321"/>
      <c r="UVS15" s="321"/>
      <c r="UVT15" s="321"/>
      <c r="UVU15" s="321"/>
      <c r="UVV15" s="321"/>
      <c r="UVW15" s="321"/>
      <c r="UVX15" s="321"/>
      <c r="UVY15" s="321"/>
      <c r="UVZ15" s="321"/>
      <c r="UWA15" s="321"/>
      <c r="UWB15" s="321"/>
      <c r="UWC15" s="321"/>
      <c r="UWD15" s="321"/>
      <c r="UWE15" s="321"/>
      <c r="UWF15" s="321"/>
      <c r="UWG15" s="321"/>
      <c r="UWH15" s="321"/>
      <c r="UWI15" s="321"/>
      <c r="UWJ15" s="321"/>
      <c r="UWK15" s="321"/>
      <c r="UWL15" s="321"/>
      <c r="UWM15" s="321"/>
      <c r="UWN15" s="321"/>
      <c r="UWO15" s="321"/>
      <c r="UWP15" s="321"/>
      <c r="UWQ15" s="321"/>
      <c r="UWR15" s="321"/>
      <c r="UWS15" s="321"/>
      <c r="UWT15" s="321"/>
      <c r="UWU15" s="321"/>
      <c r="UWV15" s="321"/>
      <c r="UWW15" s="321"/>
      <c r="UWX15" s="321"/>
      <c r="UWY15" s="321"/>
      <c r="UWZ15" s="321"/>
      <c r="UXA15" s="321"/>
      <c r="UXB15" s="321"/>
      <c r="UXC15" s="321"/>
      <c r="UXD15" s="321"/>
      <c r="UXE15" s="321"/>
      <c r="UXF15" s="321"/>
      <c r="UXG15" s="321"/>
      <c r="UXH15" s="321"/>
      <c r="UXI15" s="321"/>
      <c r="UXJ15" s="321"/>
      <c r="UXK15" s="321"/>
      <c r="UXL15" s="321"/>
      <c r="UXM15" s="321"/>
      <c r="UXN15" s="321"/>
      <c r="UXO15" s="321"/>
      <c r="UXP15" s="321"/>
      <c r="UXQ15" s="321"/>
      <c r="UXR15" s="321"/>
      <c r="UXS15" s="321"/>
      <c r="UXT15" s="321"/>
      <c r="UXU15" s="321"/>
      <c r="UXV15" s="321"/>
      <c r="UXW15" s="321"/>
      <c r="UXX15" s="321"/>
      <c r="UXY15" s="321"/>
      <c r="UXZ15" s="321"/>
      <c r="UYA15" s="321"/>
      <c r="UYB15" s="321"/>
      <c r="UYC15" s="321"/>
      <c r="UYD15" s="321"/>
      <c r="UYE15" s="321"/>
      <c r="UYF15" s="321"/>
      <c r="UYG15" s="321"/>
      <c r="UYH15" s="321"/>
      <c r="UYI15" s="321"/>
      <c r="UYJ15" s="321"/>
      <c r="UYK15" s="321"/>
      <c r="UYL15" s="321"/>
      <c r="UYM15" s="321"/>
      <c r="UYN15" s="321"/>
      <c r="UYO15" s="321"/>
      <c r="UYP15" s="321"/>
      <c r="UYQ15" s="321"/>
      <c r="UYR15" s="321"/>
      <c r="UYS15" s="321"/>
      <c r="UYT15" s="321"/>
      <c r="UYU15" s="321"/>
      <c r="UYV15" s="321"/>
      <c r="UYW15" s="321"/>
      <c r="UYX15" s="321"/>
      <c r="UYY15" s="321"/>
      <c r="UYZ15" s="321"/>
      <c r="UZA15" s="321"/>
      <c r="UZB15" s="321"/>
      <c r="UZC15" s="321"/>
      <c r="UZD15" s="321"/>
      <c r="UZE15" s="321"/>
      <c r="UZF15" s="321"/>
      <c r="UZG15" s="321"/>
      <c r="UZH15" s="321"/>
      <c r="UZI15" s="321"/>
      <c r="UZJ15" s="321"/>
      <c r="UZK15" s="321"/>
      <c r="UZL15" s="321"/>
      <c r="UZM15" s="321"/>
      <c r="UZN15" s="321"/>
      <c r="UZO15" s="321"/>
      <c r="UZP15" s="321"/>
      <c r="UZQ15" s="321"/>
      <c r="UZR15" s="321"/>
      <c r="UZS15" s="321"/>
      <c r="UZT15" s="321"/>
      <c r="UZU15" s="321"/>
      <c r="UZV15" s="321"/>
      <c r="UZW15" s="321"/>
      <c r="UZX15" s="321"/>
      <c r="UZY15" s="321"/>
      <c r="UZZ15" s="321"/>
      <c r="VAA15" s="321"/>
      <c r="VAB15" s="321"/>
      <c r="VAC15" s="321"/>
      <c r="VAD15" s="321"/>
      <c r="VAE15" s="321"/>
      <c r="VAF15" s="321"/>
      <c r="VAG15" s="321"/>
      <c r="VAH15" s="321"/>
      <c r="VAI15" s="321"/>
      <c r="VAJ15" s="321"/>
      <c r="VAK15" s="321"/>
      <c r="VAL15" s="321"/>
      <c r="VAM15" s="321"/>
      <c r="VAN15" s="321"/>
      <c r="VAO15" s="321"/>
      <c r="VAP15" s="321"/>
      <c r="VAQ15" s="321"/>
      <c r="VAR15" s="321"/>
      <c r="VAS15" s="321"/>
      <c r="VAT15" s="321"/>
      <c r="VAU15" s="321"/>
      <c r="VAV15" s="321"/>
      <c r="VAW15" s="321"/>
      <c r="VAX15" s="321"/>
      <c r="VAY15" s="321"/>
      <c r="VAZ15" s="321"/>
      <c r="VBA15" s="321"/>
      <c r="VBB15" s="321"/>
      <c r="VBC15" s="321"/>
      <c r="VBD15" s="321"/>
      <c r="VBE15" s="321"/>
      <c r="VBF15" s="321"/>
      <c r="VBG15" s="321"/>
      <c r="VBH15" s="321"/>
      <c r="VBI15" s="321"/>
      <c r="VBJ15" s="321"/>
      <c r="VBK15" s="321"/>
      <c r="VBL15" s="321"/>
      <c r="VBM15" s="321"/>
      <c r="VBN15" s="321"/>
      <c r="VBO15" s="321"/>
      <c r="VBP15" s="321"/>
      <c r="VBQ15" s="321"/>
      <c r="VBR15" s="321"/>
      <c r="VBS15" s="321"/>
      <c r="VBT15" s="321"/>
      <c r="VBU15" s="321"/>
      <c r="VBV15" s="321"/>
      <c r="VBW15" s="321"/>
      <c r="VBX15" s="321"/>
      <c r="VBY15" s="321"/>
      <c r="VBZ15" s="321"/>
      <c r="VCA15" s="321"/>
      <c r="VCB15" s="321"/>
      <c r="VCC15" s="321"/>
      <c r="VCD15" s="321"/>
      <c r="VCE15" s="321"/>
      <c r="VCF15" s="321"/>
      <c r="VCG15" s="321"/>
      <c r="VCH15" s="321"/>
      <c r="VCI15" s="321"/>
      <c r="VCJ15" s="321"/>
      <c r="VCK15" s="321"/>
      <c r="VCL15" s="321"/>
      <c r="VCM15" s="321"/>
      <c r="VCN15" s="321"/>
      <c r="VCO15" s="321"/>
      <c r="VCP15" s="321"/>
      <c r="VCQ15" s="321"/>
      <c r="VCR15" s="321"/>
      <c r="VCS15" s="321"/>
      <c r="VCT15" s="321"/>
      <c r="VCU15" s="321"/>
      <c r="VCV15" s="321"/>
      <c r="VCW15" s="321"/>
      <c r="VCX15" s="321"/>
      <c r="VCY15" s="321"/>
      <c r="VCZ15" s="321"/>
      <c r="VDA15" s="321"/>
      <c r="VDB15" s="321"/>
      <c r="VDC15" s="321"/>
      <c r="VDD15" s="321"/>
      <c r="VDE15" s="321"/>
      <c r="VDF15" s="321"/>
      <c r="VDG15" s="321"/>
      <c r="VDH15" s="321"/>
      <c r="VDI15" s="321"/>
      <c r="VDJ15" s="321"/>
      <c r="VDK15" s="321"/>
      <c r="VDL15" s="321"/>
      <c r="VDM15" s="321"/>
      <c r="VDN15" s="321"/>
      <c r="VDO15" s="321"/>
      <c r="VDP15" s="321"/>
      <c r="VDQ15" s="321"/>
      <c r="VDR15" s="321"/>
      <c r="VDS15" s="321"/>
      <c r="VDT15" s="321"/>
      <c r="VDU15" s="321"/>
      <c r="VDV15" s="321"/>
      <c r="VDW15" s="321"/>
      <c r="VDX15" s="321"/>
      <c r="VDY15" s="321"/>
      <c r="VDZ15" s="321"/>
      <c r="VEA15" s="321"/>
      <c r="VEB15" s="321"/>
      <c r="VEC15" s="321"/>
      <c r="VED15" s="321"/>
      <c r="VEE15" s="321"/>
      <c r="VEF15" s="321"/>
      <c r="VEG15" s="321"/>
      <c r="VEH15" s="321"/>
      <c r="VEI15" s="321"/>
      <c r="VEJ15" s="321"/>
      <c r="VEK15" s="321"/>
      <c r="VEL15" s="321"/>
      <c r="VEM15" s="321"/>
      <c r="VEN15" s="321"/>
      <c r="VEO15" s="321"/>
      <c r="VEP15" s="321"/>
      <c r="VEQ15" s="321"/>
      <c r="VER15" s="321"/>
      <c r="VES15" s="321"/>
      <c r="VET15" s="321"/>
      <c r="VEU15" s="321"/>
      <c r="VEV15" s="321"/>
      <c r="VEW15" s="321"/>
      <c r="VEX15" s="321"/>
      <c r="VEY15" s="321"/>
      <c r="VEZ15" s="321"/>
      <c r="VFA15" s="321"/>
      <c r="VFB15" s="321"/>
      <c r="VFC15" s="321"/>
      <c r="VFD15" s="321"/>
      <c r="VFE15" s="321"/>
      <c r="VFF15" s="321"/>
      <c r="VFG15" s="321"/>
      <c r="VFH15" s="321"/>
      <c r="VFI15" s="321"/>
      <c r="VFJ15" s="321"/>
      <c r="VFK15" s="321"/>
      <c r="VFL15" s="321"/>
      <c r="VFM15" s="321"/>
      <c r="VFN15" s="321"/>
      <c r="VFO15" s="321"/>
      <c r="VFP15" s="321"/>
      <c r="VFQ15" s="321"/>
      <c r="VFR15" s="321"/>
      <c r="VFS15" s="321"/>
      <c r="VFT15" s="321"/>
      <c r="VFU15" s="321"/>
      <c r="VFV15" s="321"/>
      <c r="VFW15" s="321"/>
      <c r="VFX15" s="321"/>
      <c r="VFY15" s="321"/>
      <c r="VFZ15" s="321"/>
      <c r="VGA15" s="321"/>
      <c r="VGB15" s="321"/>
      <c r="VGC15" s="321"/>
      <c r="VGD15" s="321"/>
      <c r="VGE15" s="321"/>
      <c r="VGF15" s="321"/>
      <c r="VGG15" s="321"/>
      <c r="VGH15" s="321"/>
      <c r="VGI15" s="321"/>
      <c r="VGJ15" s="321"/>
      <c r="VGK15" s="321"/>
      <c r="VGL15" s="321"/>
      <c r="VGM15" s="321"/>
      <c r="VGN15" s="321"/>
      <c r="VGO15" s="321"/>
      <c r="VGP15" s="321"/>
      <c r="VGQ15" s="321"/>
      <c r="VGR15" s="321"/>
      <c r="VGS15" s="321"/>
      <c r="VGT15" s="321"/>
      <c r="VGU15" s="321"/>
      <c r="VGV15" s="321"/>
      <c r="VGW15" s="321"/>
      <c r="VGX15" s="321"/>
      <c r="VGY15" s="321"/>
      <c r="VGZ15" s="321"/>
      <c r="VHA15" s="321"/>
      <c r="VHB15" s="321"/>
      <c r="VHC15" s="321"/>
      <c r="VHD15" s="321"/>
      <c r="VHE15" s="321"/>
      <c r="VHF15" s="321"/>
      <c r="VHG15" s="321"/>
      <c r="VHH15" s="321"/>
      <c r="VHI15" s="321"/>
      <c r="VHJ15" s="321"/>
      <c r="VHK15" s="321"/>
      <c r="VHL15" s="321"/>
      <c r="VHM15" s="321"/>
      <c r="VHN15" s="321"/>
      <c r="VHO15" s="321"/>
      <c r="VHP15" s="321"/>
      <c r="VHQ15" s="321"/>
      <c r="VHR15" s="321"/>
      <c r="VHS15" s="321"/>
      <c r="VHT15" s="321"/>
      <c r="VHU15" s="321"/>
      <c r="VHV15" s="321"/>
      <c r="VHW15" s="321"/>
      <c r="VHX15" s="321"/>
      <c r="VHY15" s="321"/>
      <c r="VHZ15" s="321"/>
      <c r="VIA15" s="321"/>
      <c r="VIB15" s="321"/>
      <c r="VIC15" s="321"/>
      <c r="VID15" s="321"/>
      <c r="VIE15" s="321"/>
      <c r="VIF15" s="321"/>
      <c r="VIG15" s="321"/>
      <c r="VIH15" s="321"/>
      <c r="VII15" s="321"/>
      <c r="VIJ15" s="321"/>
      <c r="VIK15" s="321"/>
      <c r="VIL15" s="321"/>
      <c r="VIM15" s="321"/>
      <c r="VIN15" s="321"/>
      <c r="VIO15" s="321"/>
      <c r="VIP15" s="321"/>
      <c r="VIQ15" s="321"/>
      <c r="VIR15" s="321"/>
      <c r="VIS15" s="321"/>
      <c r="VIT15" s="321"/>
      <c r="VIU15" s="321"/>
      <c r="VIV15" s="321"/>
      <c r="VIW15" s="321"/>
      <c r="VIX15" s="321"/>
      <c r="VIY15" s="321"/>
      <c r="VIZ15" s="321"/>
      <c r="VJA15" s="321"/>
      <c r="VJB15" s="321"/>
      <c r="VJC15" s="321"/>
      <c r="VJD15" s="321"/>
      <c r="VJE15" s="321"/>
      <c r="VJF15" s="321"/>
      <c r="VJG15" s="321"/>
      <c r="VJH15" s="321"/>
      <c r="VJI15" s="321"/>
      <c r="VJJ15" s="321"/>
      <c r="VJK15" s="321"/>
      <c r="VJL15" s="321"/>
      <c r="VJM15" s="321"/>
      <c r="VJN15" s="321"/>
      <c r="VJO15" s="321"/>
      <c r="VJP15" s="321"/>
      <c r="VJQ15" s="321"/>
      <c r="VJR15" s="321"/>
      <c r="VJS15" s="321"/>
      <c r="VJT15" s="321"/>
      <c r="VJU15" s="321"/>
      <c r="VJV15" s="321"/>
      <c r="VJW15" s="321"/>
      <c r="VJX15" s="321"/>
      <c r="VJY15" s="321"/>
      <c r="VJZ15" s="321"/>
      <c r="VKA15" s="321"/>
      <c r="VKB15" s="321"/>
      <c r="VKC15" s="321"/>
      <c r="VKD15" s="321"/>
      <c r="VKE15" s="321"/>
      <c r="VKF15" s="321"/>
      <c r="VKG15" s="321"/>
      <c r="VKH15" s="321"/>
      <c r="VKI15" s="321"/>
      <c r="VKJ15" s="321"/>
      <c r="VKK15" s="321"/>
      <c r="VKL15" s="321"/>
      <c r="VKM15" s="321"/>
      <c r="VKN15" s="321"/>
      <c r="VKO15" s="321"/>
      <c r="VKP15" s="321"/>
      <c r="VKQ15" s="321"/>
      <c r="VKR15" s="321"/>
      <c r="VKS15" s="321"/>
      <c r="VKT15" s="321"/>
      <c r="VKU15" s="321"/>
      <c r="VKV15" s="321"/>
      <c r="VKW15" s="321"/>
      <c r="VKX15" s="321"/>
      <c r="VKY15" s="321"/>
      <c r="VKZ15" s="321"/>
      <c r="VLA15" s="321"/>
      <c r="VLB15" s="321"/>
      <c r="VLC15" s="321"/>
      <c r="VLD15" s="321"/>
      <c r="VLE15" s="321"/>
      <c r="VLF15" s="321"/>
      <c r="VLG15" s="321"/>
      <c r="VLH15" s="321"/>
      <c r="VLI15" s="321"/>
      <c r="VLJ15" s="321"/>
      <c r="VLK15" s="321"/>
      <c r="VLL15" s="321"/>
      <c r="VLM15" s="321"/>
      <c r="VLN15" s="321"/>
      <c r="VLO15" s="321"/>
      <c r="VLP15" s="321"/>
      <c r="VLQ15" s="321"/>
      <c r="VLR15" s="321"/>
      <c r="VLS15" s="321"/>
      <c r="VLT15" s="321"/>
      <c r="VLU15" s="321"/>
      <c r="VLV15" s="321"/>
      <c r="VLW15" s="321"/>
      <c r="VLX15" s="321"/>
      <c r="VLY15" s="321"/>
      <c r="VLZ15" s="321"/>
      <c r="VMA15" s="321"/>
      <c r="VMB15" s="321"/>
      <c r="VMC15" s="321"/>
      <c r="VMD15" s="321"/>
      <c r="VME15" s="321"/>
      <c r="VMF15" s="321"/>
      <c r="VMG15" s="321"/>
      <c r="VMH15" s="321"/>
      <c r="VMI15" s="321"/>
      <c r="VMJ15" s="321"/>
      <c r="VMK15" s="321"/>
      <c r="VML15" s="321"/>
      <c r="VMM15" s="321"/>
      <c r="VMN15" s="321"/>
      <c r="VMO15" s="321"/>
      <c r="VMP15" s="321"/>
      <c r="VMQ15" s="321"/>
      <c r="VMR15" s="321"/>
      <c r="VMS15" s="321"/>
      <c r="VMT15" s="321"/>
      <c r="VMU15" s="321"/>
      <c r="VMV15" s="321"/>
      <c r="VMW15" s="321"/>
      <c r="VMX15" s="321"/>
      <c r="VMY15" s="321"/>
      <c r="VMZ15" s="321"/>
      <c r="VNA15" s="321"/>
      <c r="VNB15" s="321"/>
      <c r="VNC15" s="321"/>
      <c r="VND15" s="321"/>
      <c r="VNE15" s="321"/>
      <c r="VNF15" s="321"/>
      <c r="VNG15" s="321"/>
      <c r="VNH15" s="321"/>
      <c r="VNI15" s="321"/>
      <c r="VNJ15" s="321"/>
      <c r="VNK15" s="321"/>
      <c r="VNL15" s="321"/>
      <c r="VNM15" s="321"/>
      <c r="VNN15" s="321"/>
      <c r="VNO15" s="321"/>
      <c r="VNP15" s="321"/>
      <c r="VNQ15" s="321"/>
      <c r="VNR15" s="321"/>
      <c r="VNS15" s="321"/>
      <c r="VNT15" s="321"/>
      <c r="VNU15" s="321"/>
      <c r="VNV15" s="321"/>
      <c r="VNW15" s="321"/>
      <c r="VNX15" s="321"/>
      <c r="VNY15" s="321"/>
      <c r="VNZ15" s="321"/>
      <c r="VOA15" s="321"/>
      <c r="VOB15" s="321"/>
      <c r="VOC15" s="321"/>
      <c r="VOD15" s="321"/>
      <c r="VOE15" s="321"/>
      <c r="VOF15" s="321"/>
      <c r="VOG15" s="321"/>
      <c r="VOH15" s="321"/>
      <c r="VOI15" s="321"/>
      <c r="VOJ15" s="321"/>
      <c r="VOK15" s="321"/>
      <c r="VOL15" s="321"/>
      <c r="VOM15" s="321"/>
      <c r="VON15" s="321"/>
      <c r="VOO15" s="321"/>
      <c r="VOP15" s="321"/>
      <c r="VOQ15" s="321"/>
      <c r="VOR15" s="321"/>
      <c r="VOS15" s="321"/>
      <c r="VOT15" s="321"/>
      <c r="VOU15" s="321"/>
      <c r="VOV15" s="321"/>
      <c r="VOW15" s="321"/>
      <c r="VOX15" s="321"/>
      <c r="VOY15" s="321"/>
      <c r="VOZ15" s="321"/>
      <c r="VPA15" s="321"/>
      <c r="VPB15" s="321"/>
      <c r="VPC15" s="321"/>
      <c r="VPD15" s="321"/>
      <c r="VPE15" s="321"/>
      <c r="VPF15" s="321"/>
      <c r="VPG15" s="321"/>
      <c r="VPH15" s="321"/>
      <c r="VPI15" s="321"/>
      <c r="VPJ15" s="321"/>
      <c r="VPK15" s="321"/>
      <c r="VPL15" s="321"/>
      <c r="VPM15" s="321"/>
      <c r="VPN15" s="321"/>
      <c r="VPO15" s="321"/>
      <c r="VPP15" s="321"/>
      <c r="VPQ15" s="321"/>
      <c r="VPR15" s="321"/>
      <c r="VPS15" s="321"/>
      <c r="VPT15" s="321"/>
      <c r="VPU15" s="321"/>
      <c r="VPV15" s="321"/>
      <c r="VPW15" s="321"/>
      <c r="VPX15" s="321"/>
      <c r="VPY15" s="321"/>
      <c r="VPZ15" s="321"/>
      <c r="VQA15" s="321"/>
      <c r="VQB15" s="321"/>
      <c r="VQC15" s="321"/>
      <c r="VQD15" s="321"/>
      <c r="VQE15" s="321"/>
      <c r="VQF15" s="321"/>
      <c r="VQG15" s="321"/>
      <c r="VQH15" s="321"/>
      <c r="VQI15" s="321"/>
      <c r="VQJ15" s="321"/>
      <c r="VQK15" s="321"/>
      <c r="VQL15" s="321"/>
      <c r="VQM15" s="321"/>
      <c r="VQN15" s="321"/>
      <c r="VQO15" s="321"/>
      <c r="VQP15" s="321"/>
      <c r="VQQ15" s="321"/>
      <c r="VQR15" s="321"/>
      <c r="VQS15" s="321"/>
      <c r="VQT15" s="321"/>
      <c r="VQU15" s="321"/>
      <c r="VQV15" s="321"/>
      <c r="VQW15" s="321"/>
      <c r="VQX15" s="321"/>
      <c r="VQY15" s="321"/>
      <c r="VQZ15" s="321"/>
      <c r="VRA15" s="321"/>
      <c r="VRB15" s="321"/>
      <c r="VRC15" s="321"/>
      <c r="VRD15" s="321"/>
      <c r="VRE15" s="321"/>
      <c r="VRF15" s="321"/>
      <c r="VRG15" s="321"/>
      <c r="VRH15" s="321"/>
      <c r="VRI15" s="321"/>
      <c r="VRJ15" s="321"/>
      <c r="VRK15" s="321"/>
      <c r="VRL15" s="321"/>
      <c r="VRM15" s="321"/>
      <c r="VRN15" s="321"/>
      <c r="VRO15" s="321"/>
      <c r="VRP15" s="321"/>
      <c r="VRQ15" s="321"/>
      <c r="VRR15" s="321"/>
      <c r="VRS15" s="321"/>
      <c r="VRT15" s="321"/>
      <c r="VRU15" s="321"/>
      <c r="VRV15" s="321"/>
      <c r="VRW15" s="321"/>
      <c r="VRX15" s="321"/>
      <c r="VRY15" s="321"/>
      <c r="VRZ15" s="321"/>
      <c r="VSA15" s="321"/>
      <c r="VSB15" s="321"/>
      <c r="VSC15" s="321"/>
      <c r="VSD15" s="321"/>
      <c r="VSE15" s="321"/>
      <c r="VSF15" s="321"/>
      <c r="VSG15" s="321"/>
      <c r="VSH15" s="321"/>
      <c r="VSI15" s="321"/>
      <c r="VSJ15" s="321"/>
      <c r="VSK15" s="321"/>
      <c r="VSL15" s="321"/>
      <c r="VSM15" s="321"/>
      <c r="VSN15" s="321"/>
      <c r="VSO15" s="321"/>
      <c r="VSP15" s="321"/>
      <c r="VSQ15" s="321"/>
      <c r="VSR15" s="321"/>
      <c r="VSS15" s="321"/>
      <c r="VST15" s="321"/>
      <c r="VSU15" s="321"/>
      <c r="VSV15" s="321"/>
      <c r="VSW15" s="321"/>
      <c r="VSX15" s="321"/>
      <c r="VSY15" s="321"/>
      <c r="VSZ15" s="321"/>
      <c r="VTA15" s="321"/>
      <c r="VTB15" s="321"/>
      <c r="VTC15" s="321"/>
      <c r="VTD15" s="321"/>
      <c r="VTE15" s="321"/>
      <c r="VTF15" s="321"/>
      <c r="VTG15" s="321"/>
      <c r="VTH15" s="321"/>
      <c r="VTI15" s="321"/>
      <c r="VTJ15" s="321"/>
      <c r="VTK15" s="321"/>
      <c r="VTL15" s="321"/>
      <c r="VTM15" s="321"/>
      <c r="VTN15" s="321"/>
      <c r="VTO15" s="321"/>
      <c r="VTP15" s="321"/>
      <c r="VTQ15" s="321"/>
      <c r="VTR15" s="321"/>
      <c r="VTS15" s="321"/>
      <c r="VTT15" s="321"/>
      <c r="VTU15" s="321"/>
      <c r="VTV15" s="321"/>
      <c r="VTW15" s="321"/>
      <c r="VTX15" s="321"/>
      <c r="VTY15" s="321"/>
      <c r="VTZ15" s="321"/>
      <c r="VUA15" s="321"/>
      <c r="VUB15" s="321"/>
      <c r="VUC15" s="321"/>
      <c r="VUD15" s="321"/>
      <c r="VUE15" s="321"/>
      <c r="VUF15" s="321"/>
      <c r="VUG15" s="321"/>
      <c r="VUH15" s="321"/>
      <c r="VUI15" s="321"/>
      <c r="VUJ15" s="321"/>
      <c r="VUK15" s="321"/>
      <c r="VUL15" s="321"/>
      <c r="VUM15" s="321"/>
      <c r="VUN15" s="321"/>
      <c r="VUO15" s="321"/>
      <c r="VUP15" s="321"/>
      <c r="VUQ15" s="321"/>
      <c r="VUR15" s="321"/>
      <c r="VUS15" s="321"/>
      <c r="VUT15" s="321"/>
      <c r="VUU15" s="321"/>
      <c r="VUV15" s="321"/>
      <c r="VUW15" s="321"/>
      <c r="VUX15" s="321"/>
      <c r="VUY15" s="321"/>
      <c r="VUZ15" s="321"/>
      <c r="VVA15" s="321"/>
      <c r="VVB15" s="321"/>
      <c r="VVC15" s="321"/>
      <c r="VVD15" s="321"/>
      <c r="VVE15" s="321"/>
      <c r="VVF15" s="321"/>
      <c r="VVG15" s="321"/>
      <c r="VVH15" s="321"/>
      <c r="VVI15" s="321"/>
      <c r="VVJ15" s="321"/>
      <c r="VVK15" s="321"/>
      <c r="VVL15" s="321"/>
      <c r="VVM15" s="321"/>
      <c r="VVN15" s="321"/>
      <c r="VVO15" s="321"/>
      <c r="VVP15" s="321"/>
      <c r="VVQ15" s="321"/>
      <c r="VVR15" s="321"/>
      <c r="VVS15" s="321"/>
      <c r="VVT15" s="321"/>
      <c r="VVU15" s="321"/>
      <c r="VVV15" s="321"/>
      <c r="VVW15" s="321"/>
      <c r="VVX15" s="321"/>
      <c r="VVY15" s="321"/>
      <c r="VVZ15" s="321"/>
      <c r="VWA15" s="321"/>
      <c r="VWB15" s="321"/>
      <c r="VWC15" s="321"/>
      <c r="VWD15" s="321"/>
      <c r="VWE15" s="321"/>
      <c r="VWF15" s="321"/>
      <c r="VWG15" s="321"/>
      <c r="VWH15" s="321"/>
      <c r="VWI15" s="321"/>
      <c r="VWJ15" s="321"/>
      <c r="VWK15" s="321"/>
      <c r="VWL15" s="321"/>
      <c r="VWM15" s="321"/>
      <c r="VWN15" s="321"/>
      <c r="VWO15" s="321"/>
      <c r="VWP15" s="321"/>
      <c r="VWQ15" s="321"/>
      <c r="VWR15" s="321"/>
      <c r="VWS15" s="321"/>
      <c r="VWT15" s="321"/>
      <c r="VWU15" s="321"/>
      <c r="VWV15" s="321"/>
      <c r="VWW15" s="321"/>
      <c r="VWX15" s="321"/>
      <c r="VWY15" s="321"/>
      <c r="VWZ15" s="321"/>
      <c r="VXA15" s="321"/>
      <c r="VXB15" s="321"/>
      <c r="VXC15" s="321"/>
      <c r="VXD15" s="321"/>
      <c r="VXE15" s="321"/>
      <c r="VXF15" s="321"/>
      <c r="VXG15" s="321"/>
      <c r="VXH15" s="321"/>
      <c r="VXI15" s="321"/>
      <c r="VXJ15" s="321"/>
      <c r="VXK15" s="321"/>
      <c r="VXL15" s="321"/>
      <c r="VXM15" s="321"/>
      <c r="VXN15" s="321"/>
      <c r="VXO15" s="321"/>
      <c r="VXP15" s="321"/>
      <c r="VXQ15" s="321"/>
      <c r="VXR15" s="321"/>
      <c r="VXS15" s="321"/>
      <c r="VXT15" s="321"/>
      <c r="VXU15" s="321"/>
      <c r="VXV15" s="321"/>
      <c r="VXW15" s="321"/>
      <c r="VXX15" s="321"/>
      <c r="VXY15" s="321"/>
      <c r="VXZ15" s="321"/>
      <c r="VYA15" s="321"/>
      <c r="VYB15" s="321"/>
      <c r="VYC15" s="321"/>
      <c r="VYD15" s="321"/>
      <c r="VYE15" s="321"/>
      <c r="VYF15" s="321"/>
      <c r="VYG15" s="321"/>
      <c r="VYH15" s="321"/>
      <c r="VYI15" s="321"/>
      <c r="VYJ15" s="321"/>
      <c r="VYK15" s="321"/>
      <c r="VYL15" s="321"/>
      <c r="VYM15" s="321"/>
      <c r="VYN15" s="321"/>
      <c r="VYO15" s="321"/>
      <c r="VYP15" s="321"/>
      <c r="VYQ15" s="321"/>
      <c r="VYR15" s="321"/>
      <c r="VYS15" s="321"/>
      <c r="VYT15" s="321"/>
      <c r="VYU15" s="321"/>
      <c r="VYV15" s="321"/>
      <c r="VYW15" s="321"/>
      <c r="VYX15" s="321"/>
      <c r="VYY15" s="321"/>
      <c r="VYZ15" s="321"/>
      <c r="VZA15" s="321"/>
      <c r="VZB15" s="321"/>
      <c r="VZC15" s="321"/>
      <c r="VZD15" s="321"/>
      <c r="VZE15" s="321"/>
      <c r="VZF15" s="321"/>
      <c r="VZG15" s="321"/>
      <c r="VZH15" s="321"/>
      <c r="VZI15" s="321"/>
      <c r="VZJ15" s="321"/>
      <c r="VZK15" s="321"/>
      <c r="VZL15" s="321"/>
      <c r="VZM15" s="321"/>
      <c r="VZN15" s="321"/>
      <c r="VZO15" s="321"/>
      <c r="VZP15" s="321"/>
      <c r="VZQ15" s="321"/>
      <c r="VZR15" s="321"/>
      <c r="VZS15" s="321"/>
      <c r="VZT15" s="321"/>
      <c r="VZU15" s="321"/>
      <c r="VZV15" s="321"/>
      <c r="VZW15" s="321"/>
      <c r="VZX15" s="321"/>
      <c r="VZY15" s="321"/>
      <c r="VZZ15" s="321"/>
      <c r="WAA15" s="321"/>
      <c r="WAB15" s="321"/>
      <c r="WAC15" s="321"/>
      <c r="WAD15" s="321"/>
      <c r="WAE15" s="321"/>
      <c r="WAF15" s="321"/>
      <c r="WAG15" s="321"/>
      <c r="WAH15" s="321"/>
      <c r="WAI15" s="321"/>
      <c r="WAJ15" s="321"/>
      <c r="WAK15" s="321"/>
      <c r="WAL15" s="321"/>
      <c r="WAM15" s="321"/>
      <c r="WAN15" s="321"/>
      <c r="WAO15" s="321"/>
      <c r="WAP15" s="321"/>
      <c r="WAQ15" s="321"/>
      <c r="WAR15" s="321"/>
      <c r="WAS15" s="321"/>
      <c r="WAT15" s="321"/>
      <c r="WAU15" s="321"/>
      <c r="WAV15" s="321"/>
      <c r="WAW15" s="321"/>
      <c r="WAX15" s="321"/>
      <c r="WAY15" s="321"/>
      <c r="WAZ15" s="321"/>
      <c r="WBA15" s="321"/>
      <c r="WBB15" s="321"/>
      <c r="WBC15" s="321"/>
      <c r="WBD15" s="321"/>
      <c r="WBE15" s="321"/>
      <c r="WBF15" s="321"/>
      <c r="WBG15" s="321"/>
      <c r="WBH15" s="321"/>
      <c r="WBI15" s="321"/>
      <c r="WBJ15" s="321"/>
      <c r="WBK15" s="321"/>
      <c r="WBL15" s="321"/>
      <c r="WBM15" s="321"/>
      <c r="WBN15" s="321"/>
      <c r="WBO15" s="321"/>
      <c r="WBP15" s="321"/>
      <c r="WBQ15" s="321"/>
      <c r="WBR15" s="321"/>
      <c r="WBS15" s="321"/>
      <c r="WBT15" s="321"/>
      <c r="WBU15" s="321"/>
      <c r="WBV15" s="321"/>
      <c r="WBW15" s="321"/>
      <c r="WBX15" s="321"/>
      <c r="WBY15" s="321"/>
      <c r="WBZ15" s="321"/>
      <c r="WCA15" s="321"/>
      <c r="WCB15" s="321"/>
      <c r="WCC15" s="321"/>
      <c r="WCD15" s="321"/>
      <c r="WCE15" s="321"/>
      <c r="WCF15" s="321"/>
      <c r="WCG15" s="321"/>
      <c r="WCH15" s="321"/>
      <c r="WCI15" s="321"/>
      <c r="WCJ15" s="321"/>
      <c r="WCK15" s="321"/>
      <c r="WCL15" s="321"/>
      <c r="WCM15" s="321"/>
      <c r="WCN15" s="321"/>
      <c r="WCO15" s="321"/>
      <c r="WCP15" s="321"/>
      <c r="WCQ15" s="321"/>
      <c r="WCR15" s="321"/>
      <c r="WCS15" s="321"/>
      <c r="WCT15" s="321"/>
      <c r="WCU15" s="321"/>
      <c r="WCV15" s="321"/>
      <c r="WCW15" s="321"/>
      <c r="WCX15" s="321"/>
      <c r="WCY15" s="321"/>
      <c r="WCZ15" s="321"/>
      <c r="WDA15" s="321"/>
      <c r="WDB15" s="321"/>
      <c r="WDC15" s="321"/>
      <c r="WDD15" s="321"/>
      <c r="WDE15" s="321"/>
      <c r="WDF15" s="321"/>
      <c r="WDG15" s="321"/>
      <c r="WDH15" s="321"/>
      <c r="WDI15" s="321"/>
      <c r="WDJ15" s="321"/>
      <c r="WDK15" s="321"/>
      <c r="WDL15" s="321"/>
      <c r="WDM15" s="321"/>
      <c r="WDN15" s="321"/>
      <c r="WDO15" s="321"/>
      <c r="WDP15" s="321"/>
      <c r="WDQ15" s="321"/>
      <c r="WDR15" s="321"/>
      <c r="WDS15" s="321"/>
      <c r="WDT15" s="321"/>
      <c r="WDU15" s="321"/>
      <c r="WDV15" s="321"/>
      <c r="WDW15" s="321"/>
      <c r="WDX15" s="321"/>
      <c r="WDY15" s="321"/>
      <c r="WDZ15" s="321"/>
      <c r="WEA15" s="321"/>
      <c r="WEB15" s="321"/>
      <c r="WEC15" s="321"/>
      <c r="WED15" s="321"/>
      <c r="WEE15" s="321"/>
      <c r="WEF15" s="321"/>
      <c r="WEG15" s="321"/>
      <c r="WEH15" s="321"/>
      <c r="WEI15" s="321"/>
      <c r="WEJ15" s="321"/>
      <c r="WEK15" s="321"/>
      <c r="WEL15" s="321"/>
      <c r="WEM15" s="321"/>
      <c r="WEN15" s="321"/>
      <c r="WEO15" s="321"/>
      <c r="WEP15" s="321"/>
      <c r="WEQ15" s="321"/>
      <c r="WER15" s="321"/>
      <c r="WES15" s="321"/>
      <c r="WET15" s="321"/>
      <c r="WEU15" s="321"/>
      <c r="WEV15" s="321"/>
      <c r="WEW15" s="321"/>
      <c r="WEX15" s="321"/>
      <c r="WEY15" s="321"/>
      <c r="WEZ15" s="321"/>
      <c r="WFA15" s="321"/>
      <c r="WFB15" s="321"/>
      <c r="WFC15" s="321"/>
      <c r="WFD15" s="321"/>
      <c r="WFE15" s="321"/>
      <c r="WFF15" s="321"/>
      <c r="WFG15" s="321"/>
      <c r="WFH15" s="321"/>
      <c r="WFI15" s="321"/>
      <c r="WFJ15" s="321"/>
      <c r="WFK15" s="321"/>
      <c r="WFL15" s="321"/>
      <c r="WFM15" s="321"/>
      <c r="WFN15" s="321"/>
      <c r="WFO15" s="321"/>
      <c r="WFP15" s="321"/>
      <c r="WFQ15" s="321"/>
      <c r="WFR15" s="321"/>
      <c r="WFS15" s="321"/>
      <c r="WFT15" s="321"/>
      <c r="WFU15" s="321"/>
      <c r="WFV15" s="321"/>
      <c r="WFW15" s="321"/>
      <c r="WFX15" s="321"/>
      <c r="WFY15" s="321"/>
      <c r="WFZ15" s="321"/>
      <c r="WGA15" s="321"/>
      <c r="WGB15" s="321"/>
      <c r="WGC15" s="321"/>
      <c r="WGD15" s="321"/>
      <c r="WGE15" s="321"/>
      <c r="WGF15" s="321"/>
      <c r="WGG15" s="321"/>
      <c r="WGH15" s="321"/>
      <c r="WGI15" s="321"/>
      <c r="WGJ15" s="321"/>
      <c r="WGK15" s="321"/>
      <c r="WGL15" s="321"/>
      <c r="WGM15" s="321"/>
      <c r="WGN15" s="321"/>
      <c r="WGO15" s="321"/>
      <c r="WGP15" s="321"/>
      <c r="WGQ15" s="321"/>
      <c r="WGR15" s="321"/>
      <c r="WGS15" s="321"/>
      <c r="WGT15" s="321"/>
      <c r="WGU15" s="321"/>
      <c r="WGV15" s="321"/>
      <c r="WGW15" s="321"/>
      <c r="WGX15" s="321"/>
      <c r="WGY15" s="321"/>
      <c r="WGZ15" s="321"/>
      <c r="WHA15" s="321"/>
      <c r="WHB15" s="321"/>
      <c r="WHC15" s="321"/>
      <c r="WHD15" s="321"/>
      <c r="WHE15" s="321"/>
      <c r="WHF15" s="321"/>
      <c r="WHG15" s="321"/>
      <c r="WHH15" s="321"/>
      <c r="WHI15" s="321"/>
      <c r="WHJ15" s="321"/>
      <c r="WHK15" s="321"/>
      <c r="WHL15" s="321"/>
      <c r="WHM15" s="321"/>
      <c r="WHN15" s="321"/>
      <c r="WHO15" s="321"/>
      <c r="WHP15" s="321"/>
      <c r="WHQ15" s="321"/>
      <c r="WHR15" s="321"/>
      <c r="WHS15" s="321"/>
      <c r="WHT15" s="321"/>
      <c r="WHU15" s="321"/>
      <c r="WHV15" s="321"/>
      <c r="WHW15" s="321"/>
      <c r="WHX15" s="321"/>
      <c r="WHY15" s="321"/>
      <c r="WHZ15" s="321"/>
      <c r="WIA15" s="321"/>
      <c r="WIB15" s="321"/>
      <c r="WIC15" s="321"/>
      <c r="WID15" s="321"/>
      <c r="WIE15" s="321"/>
      <c r="WIF15" s="321"/>
      <c r="WIG15" s="321"/>
      <c r="WIH15" s="321"/>
      <c r="WII15" s="321"/>
      <c r="WIJ15" s="321"/>
      <c r="WIK15" s="321"/>
      <c r="WIL15" s="321"/>
      <c r="WIM15" s="321"/>
      <c r="WIN15" s="321"/>
      <c r="WIO15" s="321"/>
      <c r="WIP15" s="321"/>
      <c r="WIQ15" s="321"/>
      <c r="WIR15" s="321"/>
      <c r="WIS15" s="321"/>
      <c r="WIT15" s="321"/>
      <c r="WIU15" s="321"/>
      <c r="WIV15" s="321"/>
      <c r="WIW15" s="321"/>
      <c r="WIX15" s="321"/>
      <c r="WIY15" s="321"/>
      <c r="WIZ15" s="321"/>
      <c r="WJA15" s="321"/>
      <c r="WJB15" s="321"/>
      <c r="WJC15" s="321"/>
      <c r="WJD15" s="321"/>
      <c r="WJE15" s="321"/>
      <c r="WJF15" s="321"/>
      <c r="WJG15" s="321"/>
      <c r="WJH15" s="321"/>
      <c r="WJI15" s="321"/>
      <c r="WJJ15" s="321"/>
      <c r="WJK15" s="321"/>
      <c r="WJL15" s="321"/>
      <c r="WJM15" s="321"/>
      <c r="WJN15" s="321"/>
      <c r="WJO15" s="321"/>
      <c r="WJP15" s="321"/>
      <c r="WJQ15" s="321"/>
      <c r="WJR15" s="321"/>
      <c r="WJS15" s="321"/>
      <c r="WJT15" s="321"/>
      <c r="WJU15" s="321"/>
      <c r="WJV15" s="321"/>
      <c r="WJW15" s="321"/>
      <c r="WJX15" s="321"/>
      <c r="WJY15" s="321"/>
      <c r="WJZ15" s="321"/>
      <c r="WKA15" s="321"/>
      <c r="WKB15" s="321"/>
      <c r="WKC15" s="321"/>
      <c r="WKD15" s="321"/>
      <c r="WKE15" s="321"/>
      <c r="WKF15" s="321"/>
      <c r="WKG15" s="321"/>
      <c r="WKH15" s="321"/>
      <c r="WKI15" s="321"/>
      <c r="WKJ15" s="321"/>
      <c r="WKK15" s="321"/>
      <c r="WKL15" s="321"/>
      <c r="WKM15" s="321"/>
      <c r="WKN15" s="321"/>
      <c r="WKO15" s="321"/>
      <c r="WKP15" s="321"/>
      <c r="WKQ15" s="321"/>
      <c r="WKR15" s="321"/>
      <c r="WKS15" s="321"/>
      <c r="WKT15" s="321"/>
      <c r="WKU15" s="321"/>
      <c r="WKV15" s="321"/>
      <c r="WKW15" s="321"/>
      <c r="WKX15" s="321"/>
      <c r="WKY15" s="321"/>
      <c r="WKZ15" s="321"/>
      <c r="WLA15" s="321"/>
      <c r="WLB15" s="321"/>
      <c r="WLC15" s="321"/>
      <c r="WLD15" s="321"/>
      <c r="WLE15" s="321"/>
      <c r="WLF15" s="321"/>
      <c r="WLG15" s="321"/>
      <c r="WLH15" s="321"/>
      <c r="WLI15" s="321"/>
      <c r="WLJ15" s="321"/>
      <c r="WLK15" s="321"/>
      <c r="WLL15" s="321"/>
      <c r="WLM15" s="321"/>
      <c r="WLN15" s="321"/>
      <c r="WLO15" s="321"/>
      <c r="WLP15" s="321"/>
      <c r="WLQ15" s="321"/>
      <c r="WLR15" s="321"/>
      <c r="WLS15" s="321"/>
      <c r="WLT15" s="321"/>
      <c r="WLU15" s="321"/>
      <c r="WLV15" s="321"/>
      <c r="WLW15" s="321"/>
      <c r="WLX15" s="321"/>
      <c r="WLY15" s="321"/>
      <c r="WLZ15" s="321"/>
      <c r="WMA15" s="321"/>
      <c r="WMB15" s="321"/>
      <c r="WMC15" s="321"/>
      <c r="WMD15" s="321"/>
      <c r="WME15" s="321"/>
      <c r="WMF15" s="321"/>
      <c r="WMG15" s="321"/>
      <c r="WMH15" s="321"/>
      <c r="WMI15" s="321"/>
      <c r="WMJ15" s="321"/>
      <c r="WMK15" s="321"/>
      <c r="WML15" s="321"/>
      <c r="WMM15" s="321"/>
      <c r="WMN15" s="321"/>
      <c r="WMO15" s="321"/>
      <c r="WMP15" s="321"/>
      <c r="WMQ15" s="321"/>
      <c r="WMR15" s="321"/>
      <c r="WMS15" s="321"/>
      <c r="WMT15" s="321"/>
      <c r="WMU15" s="321"/>
      <c r="WMV15" s="321"/>
      <c r="WMW15" s="321"/>
      <c r="WMX15" s="321"/>
      <c r="WMY15" s="321"/>
      <c r="WMZ15" s="321"/>
      <c r="WNA15" s="321"/>
      <c r="WNB15" s="321"/>
      <c r="WNC15" s="321"/>
      <c r="WND15" s="321"/>
      <c r="WNE15" s="321"/>
      <c r="WNF15" s="321"/>
      <c r="WNG15" s="321"/>
      <c r="WNH15" s="321"/>
      <c r="WNI15" s="321"/>
      <c r="WNJ15" s="321"/>
      <c r="WNK15" s="321"/>
      <c r="WNL15" s="321"/>
      <c r="WNM15" s="321"/>
      <c r="WNN15" s="321"/>
      <c r="WNO15" s="321"/>
      <c r="WNP15" s="321"/>
      <c r="WNQ15" s="321"/>
      <c r="WNR15" s="321"/>
      <c r="WNS15" s="321"/>
      <c r="WNT15" s="321"/>
      <c r="WNU15" s="321"/>
      <c r="WNV15" s="321"/>
      <c r="WNW15" s="321"/>
      <c r="WNX15" s="321"/>
      <c r="WNY15" s="321"/>
      <c r="WNZ15" s="321"/>
      <c r="WOA15" s="321"/>
      <c r="WOB15" s="321"/>
      <c r="WOC15" s="321"/>
      <c r="WOD15" s="321"/>
      <c r="WOE15" s="321"/>
      <c r="WOF15" s="321"/>
      <c r="WOG15" s="321"/>
      <c r="WOH15" s="321"/>
      <c r="WOI15" s="321"/>
      <c r="WOJ15" s="321"/>
      <c r="WOK15" s="321"/>
      <c r="WOL15" s="321"/>
      <c r="WOM15" s="321"/>
      <c r="WON15" s="321"/>
      <c r="WOO15" s="321"/>
      <c r="WOP15" s="321"/>
      <c r="WOQ15" s="321"/>
      <c r="WOR15" s="321"/>
      <c r="WOS15" s="321"/>
      <c r="WOT15" s="321"/>
      <c r="WOU15" s="321"/>
      <c r="WOV15" s="321"/>
      <c r="WOW15" s="321"/>
      <c r="WOX15" s="321"/>
      <c r="WOY15" s="321"/>
      <c r="WOZ15" s="321"/>
      <c r="WPA15" s="321"/>
      <c r="WPB15" s="321"/>
      <c r="WPC15" s="321"/>
      <c r="WPD15" s="321"/>
      <c r="WPE15" s="321"/>
      <c r="WPF15" s="321"/>
      <c r="WPG15" s="321"/>
      <c r="WPH15" s="321"/>
      <c r="WPI15" s="321"/>
      <c r="WPJ15" s="321"/>
      <c r="WPK15" s="321"/>
      <c r="WPL15" s="321"/>
      <c r="WPM15" s="321"/>
      <c r="WPN15" s="321"/>
      <c r="WPO15" s="321"/>
      <c r="WPP15" s="321"/>
      <c r="WPQ15" s="321"/>
      <c r="WPR15" s="321"/>
      <c r="WPS15" s="321"/>
      <c r="WPT15" s="321"/>
      <c r="WPU15" s="321"/>
      <c r="WPV15" s="321"/>
      <c r="WPW15" s="321"/>
      <c r="WPX15" s="321"/>
      <c r="WPY15" s="321"/>
      <c r="WPZ15" s="321"/>
      <c r="WQA15" s="321"/>
      <c r="WQB15" s="321"/>
      <c r="WQC15" s="321"/>
      <c r="WQD15" s="321"/>
      <c r="WQE15" s="321"/>
      <c r="WQF15" s="321"/>
      <c r="WQG15" s="321"/>
      <c r="WQH15" s="321"/>
      <c r="WQI15" s="321"/>
      <c r="WQJ15" s="321"/>
      <c r="WQK15" s="321"/>
      <c r="WQL15" s="321"/>
      <c r="WQM15" s="321"/>
      <c r="WQN15" s="321"/>
      <c r="WQO15" s="321"/>
      <c r="WQP15" s="321"/>
      <c r="WQQ15" s="321"/>
      <c r="WQR15" s="321"/>
      <c r="WQS15" s="321"/>
      <c r="WQT15" s="321"/>
      <c r="WQU15" s="321"/>
      <c r="WQV15" s="321"/>
      <c r="WQW15" s="321"/>
      <c r="WQX15" s="321"/>
      <c r="WQY15" s="321"/>
      <c r="WQZ15" s="321"/>
      <c r="WRA15" s="321"/>
      <c r="WRB15" s="321"/>
      <c r="WRC15" s="321"/>
      <c r="WRD15" s="321"/>
      <c r="WRE15" s="321"/>
      <c r="WRF15" s="321"/>
      <c r="WRG15" s="321"/>
      <c r="WRH15" s="321"/>
      <c r="WRI15" s="321"/>
      <c r="WRJ15" s="321"/>
      <c r="WRK15" s="321"/>
      <c r="WRL15" s="321"/>
      <c r="WRM15" s="321"/>
      <c r="WRN15" s="321"/>
      <c r="WRO15" s="321"/>
      <c r="WRP15" s="321"/>
      <c r="WRQ15" s="321"/>
      <c r="WRR15" s="321"/>
      <c r="WRS15" s="321"/>
      <c r="WRT15" s="321"/>
      <c r="WRU15" s="321"/>
      <c r="WRV15" s="321"/>
      <c r="WRW15" s="321"/>
      <c r="WRX15" s="321"/>
      <c r="WRY15" s="321"/>
      <c r="WRZ15" s="321"/>
      <c r="WSA15" s="321"/>
      <c r="WSB15" s="321"/>
      <c r="WSC15" s="321"/>
      <c r="WSD15" s="321"/>
      <c r="WSE15" s="321"/>
      <c r="WSF15" s="321"/>
      <c r="WSG15" s="321"/>
      <c r="WSH15" s="321"/>
      <c r="WSI15" s="321"/>
      <c r="WSJ15" s="321"/>
      <c r="WSK15" s="321"/>
      <c r="WSL15" s="321"/>
      <c r="WSM15" s="321"/>
      <c r="WSN15" s="321"/>
      <c r="WSO15" s="321"/>
      <c r="WSP15" s="321"/>
      <c r="WSQ15" s="321"/>
      <c r="WSR15" s="321"/>
      <c r="WSS15" s="321"/>
      <c r="WST15" s="321"/>
      <c r="WSU15" s="321"/>
      <c r="WSV15" s="321"/>
      <c r="WSW15" s="321"/>
      <c r="WSX15" s="321"/>
      <c r="WSY15" s="321"/>
      <c r="WSZ15" s="321"/>
      <c r="WTA15" s="321"/>
      <c r="WTB15" s="321"/>
      <c r="WTC15" s="321"/>
      <c r="WTD15" s="321"/>
      <c r="WTE15" s="321"/>
      <c r="WTF15" s="321"/>
      <c r="WTG15" s="321"/>
      <c r="WTH15" s="321"/>
      <c r="WTI15" s="321"/>
      <c r="WTJ15" s="321"/>
      <c r="WTK15" s="321"/>
      <c r="WTL15" s="321"/>
      <c r="WTM15" s="321"/>
      <c r="WTN15" s="321"/>
      <c r="WTO15" s="321"/>
      <c r="WTP15" s="321"/>
      <c r="WTQ15" s="321"/>
      <c r="WTR15" s="321"/>
      <c r="WTS15" s="321"/>
      <c r="WTT15" s="321"/>
      <c r="WTU15" s="321"/>
      <c r="WTV15" s="321"/>
      <c r="WTW15" s="321"/>
      <c r="WTX15" s="321"/>
      <c r="WTY15" s="321"/>
      <c r="WTZ15" s="321"/>
      <c r="WUA15" s="321"/>
      <c r="WUB15" s="321"/>
      <c r="WUC15" s="321"/>
      <c r="WUD15" s="321"/>
      <c r="WUE15" s="321"/>
      <c r="WUF15" s="321"/>
      <c r="WUG15" s="321"/>
      <c r="WUH15" s="321"/>
      <c r="WUI15" s="321"/>
      <c r="WUJ15" s="321"/>
      <c r="WUK15" s="321"/>
      <c r="WUL15" s="321"/>
      <c r="WUM15" s="321"/>
      <c r="WUN15" s="321"/>
      <c r="WUO15" s="321"/>
      <c r="WUP15" s="321"/>
      <c r="WUQ15" s="321"/>
      <c r="WUR15" s="321"/>
      <c r="WUS15" s="321"/>
      <c r="WUT15" s="321"/>
      <c r="WUU15" s="321"/>
      <c r="WUV15" s="321"/>
      <c r="WUW15" s="321"/>
      <c r="WUX15" s="321"/>
      <c r="WUY15" s="321"/>
      <c r="WUZ15" s="321"/>
      <c r="WVA15" s="321"/>
      <c r="WVB15" s="321"/>
      <c r="WVC15" s="321"/>
      <c r="WVD15" s="321"/>
      <c r="WVE15" s="321"/>
      <c r="WVF15" s="321"/>
      <c r="WVG15" s="321"/>
      <c r="WVH15" s="321"/>
      <c r="WVI15" s="321"/>
      <c r="WVJ15" s="321"/>
      <c r="WVK15" s="321"/>
      <c r="WVL15" s="321"/>
      <c r="WVM15" s="321"/>
      <c r="WVN15" s="321"/>
      <c r="WVO15" s="321"/>
      <c r="WVP15" s="321"/>
      <c r="WVQ15" s="321"/>
      <c r="WVR15" s="321"/>
      <c r="WVS15" s="321"/>
      <c r="WVT15" s="321"/>
      <c r="WVU15" s="321"/>
      <c r="WVV15" s="321"/>
      <c r="WVW15" s="321"/>
      <c r="WVX15" s="321"/>
      <c r="WVY15" s="321"/>
      <c r="WVZ15" s="321"/>
      <c r="WWA15" s="321"/>
      <c r="WWB15" s="321"/>
      <c r="WWC15" s="321"/>
      <c r="WWD15" s="321"/>
      <c r="WWE15" s="321"/>
      <c r="WWF15" s="321"/>
      <c r="WWG15" s="321"/>
      <c r="WWH15" s="321"/>
      <c r="WWI15" s="321"/>
      <c r="WWJ15" s="321"/>
      <c r="WWK15" s="321"/>
      <c r="WWL15" s="321"/>
      <c r="WWM15" s="321"/>
      <c r="WWN15" s="321"/>
      <c r="WWO15" s="321"/>
      <c r="WWP15" s="321"/>
      <c r="WWQ15" s="321"/>
      <c r="WWR15" s="321"/>
      <c r="WWS15" s="321"/>
      <c r="WWT15" s="321"/>
      <c r="WWU15" s="321"/>
      <c r="WWV15" s="321"/>
      <c r="WWW15" s="321"/>
      <c r="WWX15" s="321"/>
      <c r="WWY15" s="321"/>
      <c r="WWZ15" s="321"/>
      <c r="WXA15" s="321"/>
      <c r="WXB15" s="321"/>
      <c r="WXC15" s="321"/>
      <c r="WXD15" s="321"/>
      <c r="WXE15" s="321"/>
      <c r="WXF15" s="321"/>
      <c r="WXG15" s="321"/>
      <c r="WXH15" s="321"/>
      <c r="WXI15" s="321"/>
      <c r="WXJ15" s="321"/>
      <c r="WXK15" s="321"/>
      <c r="WXL15" s="321"/>
      <c r="WXM15" s="321"/>
      <c r="WXN15" s="321"/>
      <c r="WXO15" s="321"/>
      <c r="WXP15" s="321"/>
      <c r="WXQ15" s="321"/>
      <c r="WXR15" s="321"/>
      <c r="WXS15" s="321"/>
      <c r="WXT15" s="321"/>
      <c r="WXU15" s="321"/>
      <c r="WXV15" s="321"/>
      <c r="WXW15" s="321"/>
      <c r="WXX15" s="321"/>
      <c r="WXY15" s="321"/>
      <c r="WXZ15" s="321"/>
      <c r="WYA15" s="321"/>
      <c r="WYB15" s="321"/>
      <c r="WYC15" s="321"/>
      <c r="WYD15" s="321"/>
      <c r="WYE15" s="321"/>
      <c r="WYF15" s="321"/>
      <c r="WYG15" s="321"/>
      <c r="WYH15" s="321"/>
      <c r="WYI15" s="321"/>
      <c r="WYJ15" s="321"/>
      <c r="WYK15" s="321"/>
      <c r="WYL15" s="321"/>
      <c r="WYM15" s="321"/>
      <c r="WYN15" s="321"/>
      <c r="WYO15" s="321"/>
      <c r="WYP15" s="321"/>
      <c r="WYQ15" s="321"/>
      <c r="WYR15" s="321"/>
      <c r="WYS15" s="321"/>
      <c r="WYT15" s="321"/>
      <c r="WYU15" s="321"/>
      <c r="WYV15" s="321"/>
      <c r="WYW15" s="321"/>
      <c r="WYX15" s="321"/>
      <c r="WYY15" s="321"/>
      <c r="WYZ15" s="321"/>
      <c r="WZA15" s="321"/>
      <c r="WZB15" s="321"/>
      <c r="WZC15" s="321"/>
      <c r="WZD15" s="321"/>
      <c r="WZE15" s="321"/>
      <c r="WZF15" s="321"/>
      <c r="WZG15" s="321"/>
      <c r="WZH15" s="321"/>
      <c r="WZI15" s="321"/>
      <c r="WZJ15" s="321"/>
      <c r="WZK15" s="321"/>
      <c r="WZL15" s="321"/>
      <c r="WZM15" s="321"/>
      <c r="WZN15" s="321"/>
      <c r="WZO15" s="321"/>
      <c r="WZP15" s="321"/>
      <c r="WZQ15" s="321"/>
      <c r="WZR15" s="321"/>
      <c r="WZS15" s="321"/>
      <c r="WZT15" s="321"/>
      <c r="WZU15" s="321"/>
      <c r="WZV15" s="321"/>
      <c r="WZW15" s="321"/>
      <c r="WZX15" s="321"/>
      <c r="WZY15" s="321"/>
      <c r="WZZ15" s="321"/>
      <c r="XAA15" s="321"/>
      <c r="XAB15" s="321"/>
      <c r="XAC15" s="321"/>
      <c r="XAD15" s="321"/>
      <c r="XAE15" s="321"/>
      <c r="XAF15" s="321"/>
      <c r="XAG15" s="321"/>
      <c r="XAH15" s="321"/>
      <c r="XAI15" s="321"/>
      <c r="XAJ15" s="321"/>
      <c r="XAK15" s="321"/>
      <c r="XAL15" s="321"/>
      <c r="XAM15" s="321"/>
      <c r="XAN15" s="321"/>
      <c r="XAO15" s="321"/>
      <c r="XAP15" s="321"/>
      <c r="XAQ15" s="321"/>
      <c r="XAR15" s="321"/>
      <c r="XAS15" s="321"/>
      <c r="XAT15" s="321"/>
      <c r="XAU15" s="321"/>
      <c r="XAV15" s="321"/>
      <c r="XAW15" s="321"/>
      <c r="XAX15" s="321"/>
      <c r="XAY15" s="321"/>
      <c r="XAZ15" s="321"/>
      <c r="XBA15" s="321"/>
      <c r="XBB15" s="321"/>
      <c r="XBC15" s="321"/>
      <c r="XBD15" s="321"/>
      <c r="XBE15" s="321"/>
      <c r="XBF15" s="321"/>
      <c r="XBG15" s="321"/>
      <c r="XBH15" s="321"/>
      <c r="XBI15" s="321"/>
      <c r="XBJ15" s="321"/>
      <c r="XBK15" s="321"/>
      <c r="XBL15" s="321"/>
      <c r="XBM15" s="321"/>
      <c r="XBN15" s="321"/>
      <c r="XBO15" s="321"/>
      <c r="XBP15" s="321"/>
      <c r="XBQ15" s="321"/>
      <c r="XBR15" s="321"/>
      <c r="XBS15" s="321"/>
      <c r="XBT15" s="321"/>
      <c r="XBU15" s="321"/>
      <c r="XBV15" s="321"/>
      <c r="XBW15" s="321"/>
      <c r="XBX15" s="321"/>
      <c r="XBY15" s="321"/>
      <c r="XBZ15" s="321"/>
      <c r="XCA15" s="321"/>
      <c r="XCB15" s="321"/>
      <c r="XCC15" s="321"/>
      <c r="XCD15" s="321"/>
      <c r="XCE15" s="321"/>
      <c r="XCF15" s="321"/>
      <c r="XCG15" s="321"/>
      <c r="XCH15" s="321"/>
      <c r="XCI15" s="321"/>
      <c r="XCJ15" s="321"/>
      <c r="XCK15" s="321"/>
      <c r="XCL15" s="321"/>
      <c r="XCM15" s="321"/>
      <c r="XCN15" s="321"/>
      <c r="XCO15" s="321"/>
      <c r="XCP15" s="321"/>
      <c r="XCQ15" s="321"/>
      <c r="XCR15" s="321"/>
      <c r="XCS15" s="321"/>
      <c r="XCT15" s="321"/>
      <c r="XCU15" s="321"/>
      <c r="XCV15" s="321"/>
      <c r="XCW15" s="321"/>
      <c r="XCX15" s="321"/>
      <c r="XCY15" s="321"/>
      <c r="XCZ15" s="321"/>
      <c r="XDA15" s="321"/>
      <c r="XDB15" s="321"/>
      <c r="XDC15" s="321"/>
      <c r="XDD15" s="321"/>
      <c r="XDE15" s="321"/>
      <c r="XDF15" s="321"/>
      <c r="XDG15" s="321"/>
      <c r="XDH15" s="321"/>
      <c r="XDI15" s="321"/>
      <c r="XDJ15" s="321"/>
      <c r="XDK15" s="321"/>
      <c r="XDL15" s="321"/>
      <c r="XDM15" s="321"/>
      <c r="XDN15" s="321"/>
      <c r="XDO15" s="321"/>
      <c r="XDP15" s="321"/>
      <c r="XDQ15" s="321"/>
      <c r="XDR15" s="321"/>
      <c r="XDS15" s="321"/>
      <c r="XDT15" s="321"/>
      <c r="XDU15" s="321"/>
      <c r="XDV15" s="321"/>
      <c r="XDW15" s="321"/>
      <c r="XDX15" s="321"/>
      <c r="XDY15" s="321"/>
      <c r="XDZ15" s="321"/>
      <c r="XEA15" s="321"/>
      <c r="XEB15" s="321"/>
      <c r="XEC15" s="321"/>
      <c r="XED15" s="321"/>
      <c r="XEE15" s="321"/>
      <c r="XEF15" s="321"/>
      <c r="XEG15" s="321"/>
      <c r="XEH15" s="321"/>
      <c r="XEI15" s="321"/>
      <c r="XEJ15" s="321"/>
      <c r="XEK15" s="321"/>
      <c r="XEL15" s="321"/>
      <c r="XEM15" s="321"/>
      <c r="XEN15" s="321"/>
      <c r="XEO15" s="321"/>
      <c r="XEP15" s="321"/>
      <c r="XEQ15" s="321"/>
      <c r="XER15" s="321"/>
      <c r="XES15" s="321"/>
      <c r="XET15" s="321"/>
      <c r="XEU15" s="321"/>
      <c r="XEV15" s="321"/>
      <c r="XEW15" s="321"/>
      <c r="XEX15" s="321"/>
      <c r="XEY15" s="321"/>
      <c r="XEZ15" s="321"/>
      <c r="XFA15" s="321"/>
    </row>
    <row r="16" spans="1:16381">
      <c r="A16" s="1551"/>
      <c r="B16" s="1552"/>
      <c r="C16" s="1540"/>
      <c r="D16" s="437"/>
      <c r="E16" s="437"/>
      <c r="F16" s="437"/>
      <c r="G16" s="438"/>
      <c r="H16" s="437"/>
      <c r="I16" s="437"/>
      <c r="J16" s="437"/>
      <c r="K16" s="437"/>
      <c r="L16" s="437"/>
      <c r="M16" s="440"/>
      <c r="N16" s="438"/>
      <c r="O16" s="1541"/>
      <c r="AC16" s="439"/>
      <c r="AD16" s="439"/>
      <c r="AE16" s="439"/>
      <c r="AF16" s="439"/>
      <c r="AG16" s="439"/>
      <c r="AH16" s="439"/>
      <c r="AI16" s="439"/>
      <c r="AJ16" s="439"/>
      <c r="AK16" s="439"/>
      <c r="AL16" s="439"/>
      <c r="AM16" s="439"/>
      <c r="AN16" s="439"/>
      <c r="AO16" s="439"/>
    </row>
    <row r="17" spans="1:41">
      <c r="A17" s="1551" t="s">
        <v>106</v>
      </c>
      <c r="B17" s="1552" t="s">
        <v>735</v>
      </c>
      <c r="C17" s="1540">
        <v>87.2</v>
      </c>
      <c r="D17" s="436">
        <v>90.7</v>
      </c>
      <c r="E17" s="436">
        <v>117.1</v>
      </c>
      <c r="F17" s="441">
        <v>78.8</v>
      </c>
      <c r="G17" s="436">
        <v>88.8</v>
      </c>
      <c r="H17" s="436">
        <v>83</v>
      </c>
      <c r="I17" s="441">
        <v>25</v>
      </c>
      <c r="J17" s="441">
        <v>86.2</v>
      </c>
      <c r="K17" s="441">
        <v>71.5</v>
      </c>
      <c r="L17" s="441">
        <v>87.5</v>
      </c>
      <c r="M17" s="436">
        <v>96.3</v>
      </c>
      <c r="N17" s="442">
        <v>99.5</v>
      </c>
      <c r="O17" s="1543">
        <v>47.6</v>
      </c>
      <c r="AC17" s="439"/>
      <c r="AD17" s="439"/>
      <c r="AE17" s="439"/>
      <c r="AF17" s="439"/>
      <c r="AG17" s="439"/>
      <c r="AH17" s="439"/>
      <c r="AI17" s="439"/>
      <c r="AJ17" s="439"/>
      <c r="AK17" s="439"/>
      <c r="AL17" s="439"/>
      <c r="AM17" s="439"/>
      <c r="AN17" s="439"/>
      <c r="AO17" s="439"/>
    </row>
    <row r="18" spans="1:41">
      <c r="A18" s="1553"/>
      <c r="B18" s="1552" t="s">
        <v>736</v>
      </c>
      <c r="C18" s="1540">
        <v>86</v>
      </c>
      <c r="D18" s="436">
        <v>89.3</v>
      </c>
      <c r="E18" s="436">
        <v>118.1</v>
      </c>
      <c r="F18" s="441">
        <v>84.5</v>
      </c>
      <c r="G18" s="436">
        <v>94.6</v>
      </c>
      <c r="H18" s="441">
        <v>82.6</v>
      </c>
      <c r="I18" s="441">
        <v>20.5</v>
      </c>
      <c r="J18" s="441">
        <v>108.6</v>
      </c>
      <c r="K18" s="441">
        <v>72.900000000000006</v>
      </c>
      <c r="L18" s="441">
        <v>67.400000000000006</v>
      </c>
      <c r="M18" s="436">
        <v>90.8</v>
      </c>
      <c r="N18" s="442">
        <v>92.4</v>
      </c>
      <c r="O18" s="1543">
        <v>41.8</v>
      </c>
      <c r="AC18" s="439"/>
      <c r="AD18" s="439"/>
      <c r="AE18" s="439"/>
      <c r="AF18" s="439"/>
      <c r="AG18" s="439"/>
      <c r="AH18" s="439"/>
      <c r="AI18" s="439"/>
      <c r="AJ18" s="439"/>
      <c r="AK18" s="439"/>
      <c r="AL18" s="439"/>
      <c r="AM18" s="439"/>
      <c r="AN18" s="439"/>
      <c r="AO18" s="439"/>
    </row>
    <row r="19" spans="1:41">
      <c r="A19" s="1554"/>
      <c r="B19" s="1552" t="s">
        <v>737</v>
      </c>
      <c r="C19" s="1540">
        <v>90.7</v>
      </c>
      <c r="D19" s="436">
        <v>95.9</v>
      </c>
      <c r="E19" s="436">
        <v>120.1</v>
      </c>
      <c r="F19" s="436">
        <v>79</v>
      </c>
      <c r="G19" s="436">
        <v>99.1</v>
      </c>
      <c r="H19" s="441">
        <v>81.8</v>
      </c>
      <c r="I19" s="441">
        <v>33</v>
      </c>
      <c r="J19" s="441">
        <v>96.5</v>
      </c>
      <c r="K19" s="436">
        <v>73.400000000000006</v>
      </c>
      <c r="L19" s="436">
        <v>78.900000000000006</v>
      </c>
      <c r="M19" s="436">
        <v>105.4</v>
      </c>
      <c r="N19" s="442">
        <v>103.5</v>
      </c>
      <c r="O19" s="1543">
        <v>51.8</v>
      </c>
      <c r="Q19" s="443"/>
      <c r="AC19" s="439"/>
      <c r="AD19" s="439"/>
      <c r="AE19" s="439"/>
      <c r="AF19" s="439"/>
      <c r="AG19" s="439"/>
      <c r="AH19" s="439"/>
      <c r="AI19" s="439"/>
      <c r="AJ19" s="439"/>
      <c r="AK19" s="439"/>
      <c r="AL19" s="439"/>
      <c r="AM19" s="439"/>
      <c r="AN19" s="439"/>
      <c r="AO19" s="439"/>
    </row>
    <row r="20" spans="1:41" s="443" customFormat="1">
      <c r="A20" s="1555"/>
      <c r="B20" s="1556" t="s">
        <v>738</v>
      </c>
      <c r="C20" s="1540">
        <v>88.7</v>
      </c>
      <c r="D20" s="441">
        <v>90.3</v>
      </c>
      <c r="E20" s="441">
        <v>120</v>
      </c>
      <c r="F20" s="436">
        <v>78.5</v>
      </c>
      <c r="G20" s="436">
        <v>97.5</v>
      </c>
      <c r="H20" s="436">
        <v>84.9</v>
      </c>
      <c r="I20" s="441">
        <v>41.3</v>
      </c>
      <c r="J20" s="436">
        <v>98.6</v>
      </c>
      <c r="K20" s="436">
        <v>68.400000000000006</v>
      </c>
      <c r="L20" s="436">
        <v>80.599999999999994</v>
      </c>
      <c r="M20" s="441">
        <v>98.3</v>
      </c>
      <c r="N20" s="442">
        <v>101.5</v>
      </c>
      <c r="O20" s="1542">
        <v>59.2</v>
      </c>
      <c r="P20" s="321"/>
      <c r="Q20" s="444"/>
      <c r="R20" s="321"/>
      <c r="S20" s="321"/>
      <c r="T20" s="321"/>
      <c r="U20" s="321"/>
      <c r="V20" s="321"/>
      <c r="W20" s="321"/>
      <c r="X20" s="321"/>
      <c r="Y20" s="321"/>
      <c r="Z20" s="321"/>
      <c r="AA20" s="321"/>
      <c r="AB20" s="321"/>
      <c r="AC20" s="439"/>
      <c r="AD20" s="439"/>
      <c r="AE20" s="439"/>
      <c r="AF20" s="439"/>
      <c r="AG20" s="439"/>
      <c r="AH20" s="439"/>
      <c r="AI20" s="439"/>
      <c r="AJ20" s="439"/>
      <c r="AK20" s="439"/>
      <c r="AL20" s="439"/>
      <c r="AM20" s="439"/>
      <c r="AN20" s="439"/>
      <c r="AO20" s="439"/>
    </row>
    <row r="21" spans="1:41">
      <c r="A21" s="1554"/>
      <c r="B21" s="1552"/>
      <c r="C21" s="1540"/>
      <c r="D21" s="437"/>
      <c r="E21" s="437"/>
      <c r="F21" s="437"/>
      <c r="G21" s="438"/>
      <c r="H21" s="437"/>
      <c r="I21" s="437"/>
      <c r="J21" s="437"/>
      <c r="K21" s="437"/>
      <c r="L21" s="437"/>
      <c r="M21" s="440"/>
      <c r="N21" s="438"/>
      <c r="O21" s="1541"/>
      <c r="AC21" s="439"/>
      <c r="AD21" s="439"/>
      <c r="AE21" s="439"/>
      <c r="AF21" s="439"/>
      <c r="AG21" s="439"/>
      <c r="AH21" s="439"/>
      <c r="AI21" s="439"/>
      <c r="AJ21" s="439"/>
      <c r="AK21" s="439"/>
      <c r="AL21" s="439"/>
      <c r="AM21" s="439"/>
      <c r="AN21" s="439"/>
      <c r="AO21" s="439"/>
    </row>
    <row r="22" spans="1:41">
      <c r="A22" s="1551" t="s">
        <v>608</v>
      </c>
      <c r="B22" s="1552" t="s">
        <v>739</v>
      </c>
      <c r="C22" s="1540">
        <v>100.9</v>
      </c>
      <c r="D22" s="436">
        <v>104.8</v>
      </c>
      <c r="E22" s="436">
        <v>124.2</v>
      </c>
      <c r="F22" s="437">
        <v>87.6</v>
      </c>
      <c r="G22" s="436">
        <v>110.3</v>
      </c>
      <c r="H22" s="436">
        <v>102</v>
      </c>
      <c r="I22" s="437">
        <v>84.5</v>
      </c>
      <c r="J22" s="437">
        <v>7.6</v>
      </c>
      <c r="K22" s="437">
        <v>102.8</v>
      </c>
      <c r="L22" s="437">
        <v>106.8</v>
      </c>
      <c r="M22" s="436">
        <v>135.80000000000001</v>
      </c>
      <c r="N22" s="438">
        <v>141.19999999999999</v>
      </c>
      <c r="O22" s="1541">
        <v>97.4</v>
      </c>
      <c r="AC22" s="439"/>
      <c r="AD22" s="439"/>
      <c r="AE22" s="439"/>
      <c r="AF22" s="439"/>
      <c r="AG22" s="439"/>
      <c r="AH22" s="439"/>
      <c r="AI22" s="439"/>
      <c r="AJ22" s="439"/>
      <c r="AK22" s="439"/>
      <c r="AL22" s="439"/>
      <c r="AM22" s="439"/>
      <c r="AN22" s="439"/>
      <c r="AO22" s="439"/>
    </row>
    <row r="23" spans="1:41">
      <c r="A23" s="1553"/>
      <c r="B23" s="1552" t="s">
        <v>740</v>
      </c>
      <c r="C23" s="1540">
        <v>101.2</v>
      </c>
      <c r="D23" s="437">
        <v>94</v>
      </c>
      <c r="E23" s="437">
        <v>139.1</v>
      </c>
      <c r="F23" s="437">
        <v>62.5</v>
      </c>
      <c r="G23" s="436">
        <v>122.9</v>
      </c>
      <c r="H23" s="437">
        <v>98.5</v>
      </c>
      <c r="I23" s="437">
        <v>68.5</v>
      </c>
      <c r="J23" s="437">
        <v>74.400000000000006</v>
      </c>
      <c r="K23" s="437">
        <v>102.2</v>
      </c>
      <c r="L23" s="437">
        <v>94.8</v>
      </c>
      <c r="M23" s="437">
        <v>146.1</v>
      </c>
      <c r="N23" s="438">
        <v>134.80000000000001</v>
      </c>
      <c r="O23" s="1541">
        <v>89.2</v>
      </c>
      <c r="AC23" s="439"/>
      <c r="AD23" s="439"/>
      <c r="AE23" s="439"/>
      <c r="AF23" s="439"/>
      <c r="AG23" s="439"/>
      <c r="AH23" s="439"/>
      <c r="AI23" s="439"/>
      <c r="AJ23" s="439"/>
      <c r="AK23" s="439"/>
      <c r="AL23" s="439"/>
      <c r="AM23" s="439"/>
      <c r="AN23" s="439"/>
      <c r="AO23" s="439"/>
    </row>
    <row r="24" spans="1:41">
      <c r="A24" s="1554"/>
      <c r="B24" s="1552" t="s">
        <v>741</v>
      </c>
      <c r="C24" s="1540">
        <v>107.9</v>
      </c>
      <c r="D24" s="436">
        <v>102.9</v>
      </c>
      <c r="E24" s="437">
        <v>163.1</v>
      </c>
      <c r="F24" s="437">
        <v>100.4</v>
      </c>
      <c r="G24" s="437">
        <v>128.19999999999999</v>
      </c>
      <c r="H24" s="436">
        <v>110.8</v>
      </c>
      <c r="I24" s="437">
        <v>77.099999999999994</v>
      </c>
      <c r="J24" s="437">
        <v>42.5</v>
      </c>
      <c r="K24" s="437">
        <v>116.1</v>
      </c>
      <c r="L24" s="437">
        <v>112.1</v>
      </c>
      <c r="M24" s="437">
        <v>132.1</v>
      </c>
      <c r="N24" s="438">
        <v>112.3</v>
      </c>
      <c r="O24" s="1541">
        <v>86.6</v>
      </c>
      <c r="AC24" s="439"/>
      <c r="AD24" s="439"/>
      <c r="AE24" s="439"/>
      <c r="AF24" s="439"/>
      <c r="AG24" s="439"/>
      <c r="AH24" s="439"/>
      <c r="AI24" s="439"/>
      <c r="AJ24" s="439"/>
      <c r="AK24" s="439"/>
      <c r="AL24" s="439"/>
      <c r="AM24" s="439"/>
      <c r="AN24" s="439"/>
      <c r="AO24" s="439"/>
    </row>
    <row r="25" spans="1:41">
      <c r="A25" s="1554"/>
      <c r="B25" s="1552" t="s">
        <v>742</v>
      </c>
      <c r="C25" s="1540">
        <v>87.3</v>
      </c>
      <c r="D25" s="437">
        <v>90.5</v>
      </c>
      <c r="E25" s="437">
        <v>126.4</v>
      </c>
      <c r="F25" s="437">
        <v>68.099999999999994</v>
      </c>
      <c r="G25" s="437">
        <v>87.8</v>
      </c>
      <c r="H25" s="437">
        <v>97</v>
      </c>
      <c r="I25" s="437">
        <v>52.8</v>
      </c>
      <c r="J25" s="437">
        <v>1.5</v>
      </c>
      <c r="K25" s="437">
        <v>118.2</v>
      </c>
      <c r="L25" s="437">
        <v>86.2</v>
      </c>
      <c r="M25" s="437">
        <v>124.1</v>
      </c>
      <c r="N25" s="438">
        <v>65.3</v>
      </c>
      <c r="O25" s="1541">
        <v>55.2</v>
      </c>
      <c r="AC25" s="439"/>
      <c r="AD25" s="439"/>
      <c r="AE25" s="439"/>
      <c r="AF25" s="439"/>
      <c r="AG25" s="439"/>
      <c r="AH25" s="439"/>
      <c r="AI25" s="439"/>
      <c r="AJ25" s="439"/>
      <c r="AK25" s="439"/>
      <c r="AL25" s="439"/>
      <c r="AM25" s="439"/>
      <c r="AN25" s="439"/>
      <c r="AO25" s="439"/>
    </row>
    <row r="26" spans="1:41">
      <c r="A26" s="1554"/>
      <c r="B26" s="1552" t="s">
        <v>743</v>
      </c>
      <c r="C26" s="1540">
        <v>90.8</v>
      </c>
      <c r="D26" s="436">
        <v>89.8</v>
      </c>
      <c r="E26" s="436">
        <v>127.6</v>
      </c>
      <c r="F26" s="437">
        <v>95.2</v>
      </c>
      <c r="G26" s="436">
        <v>111.2</v>
      </c>
      <c r="H26" s="437">
        <v>109.6</v>
      </c>
      <c r="I26" s="437">
        <v>30</v>
      </c>
      <c r="J26" s="437">
        <v>1.5</v>
      </c>
      <c r="K26" s="437">
        <v>116</v>
      </c>
      <c r="L26" s="437">
        <v>107.2</v>
      </c>
      <c r="M26" s="437">
        <v>99.4</v>
      </c>
      <c r="N26" s="438">
        <v>85.6</v>
      </c>
      <c r="O26" s="1541">
        <v>63.1</v>
      </c>
      <c r="Q26" s="443"/>
      <c r="R26" s="443"/>
      <c r="S26" s="443"/>
      <c r="T26" s="443"/>
      <c r="U26" s="443"/>
      <c r="V26" s="443"/>
      <c r="W26" s="443"/>
      <c r="X26" s="443"/>
      <c r="Y26" s="443"/>
      <c r="Z26" s="443"/>
      <c r="AA26" s="443"/>
      <c r="AB26" s="443"/>
      <c r="AC26" s="439"/>
      <c r="AD26" s="439"/>
      <c r="AE26" s="439"/>
      <c r="AF26" s="439"/>
      <c r="AG26" s="439"/>
      <c r="AH26" s="439"/>
      <c r="AI26" s="439"/>
      <c r="AJ26" s="439"/>
      <c r="AK26" s="439"/>
      <c r="AL26" s="439"/>
      <c r="AM26" s="439"/>
      <c r="AN26" s="439"/>
      <c r="AO26" s="439"/>
    </row>
    <row r="27" spans="1:41">
      <c r="A27" s="1554"/>
      <c r="B27" s="1552" t="s">
        <v>744</v>
      </c>
      <c r="C27" s="1540">
        <v>96.5</v>
      </c>
      <c r="D27" s="436">
        <v>98</v>
      </c>
      <c r="E27" s="436">
        <v>123</v>
      </c>
      <c r="F27" s="437">
        <v>100.4</v>
      </c>
      <c r="G27" s="436">
        <v>113.9</v>
      </c>
      <c r="H27" s="437">
        <v>101.5</v>
      </c>
      <c r="I27" s="437">
        <v>39.1</v>
      </c>
      <c r="J27" s="437">
        <v>56.8</v>
      </c>
      <c r="K27" s="437">
        <v>104.3</v>
      </c>
      <c r="L27" s="437">
        <v>108.7</v>
      </c>
      <c r="M27" s="436">
        <v>108.9</v>
      </c>
      <c r="N27" s="438">
        <v>115.9</v>
      </c>
      <c r="O27" s="1541">
        <v>65.099999999999994</v>
      </c>
      <c r="AC27" s="439"/>
      <c r="AD27" s="439"/>
      <c r="AE27" s="439"/>
      <c r="AF27" s="439"/>
      <c r="AG27" s="439"/>
      <c r="AH27" s="439"/>
      <c r="AI27" s="439"/>
      <c r="AJ27" s="439"/>
      <c r="AK27" s="439"/>
      <c r="AL27" s="439"/>
      <c r="AM27" s="439"/>
      <c r="AN27" s="439"/>
      <c r="AO27" s="439"/>
    </row>
    <row r="28" spans="1:41">
      <c r="A28" s="1554"/>
      <c r="B28" s="1552" t="s">
        <v>745</v>
      </c>
      <c r="C28" s="1540">
        <v>85.6</v>
      </c>
      <c r="D28" s="437">
        <v>88.4</v>
      </c>
      <c r="E28" s="436">
        <v>130</v>
      </c>
      <c r="F28" s="436">
        <v>71.599999999999994</v>
      </c>
      <c r="G28" s="437">
        <v>121.7</v>
      </c>
      <c r="H28" s="437">
        <v>103</v>
      </c>
      <c r="I28" s="437">
        <v>29.1</v>
      </c>
      <c r="J28" s="437">
        <v>1.5</v>
      </c>
      <c r="K28" s="437">
        <v>92.3</v>
      </c>
      <c r="L28" s="436">
        <v>98</v>
      </c>
      <c r="M28" s="437">
        <v>93.9</v>
      </c>
      <c r="N28" s="438">
        <v>56.6</v>
      </c>
      <c r="O28" s="1541">
        <v>60.3</v>
      </c>
      <c r="AC28" s="439"/>
      <c r="AD28" s="439"/>
      <c r="AE28" s="439"/>
      <c r="AF28" s="439"/>
      <c r="AG28" s="439"/>
      <c r="AH28" s="439"/>
      <c r="AI28" s="439"/>
      <c r="AJ28" s="439"/>
      <c r="AK28" s="439"/>
      <c r="AL28" s="439"/>
      <c r="AM28" s="439"/>
      <c r="AN28" s="439"/>
      <c r="AO28" s="439"/>
    </row>
    <row r="29" spans="1:41">
      <c r="A29" s="1554"/>
      <c r="B29" s="1552" t="s">
        <v>746</v>
      </c>
      <c r="C29" s="1540">
        <v>90.7</v>
      </c>
      <c r="D29" s="436">
        <v>93.7</v>
      </c>
      <c r="E29" s="437">
        <v>129.6</v>
      </c>
      <c r="F29" s="437">
        <v>84.7</v>
      </c>
      <c r="G29" s="437">
        <v>95.1</v>
      </c>
      <c r="H29" s="436">
        <v>98.7</v>
      </c>
      <c r="I29" s="437">
        <v>27.6</v>
      </c>
      <c r="J29" s="437">
        <v>31.7</v>
      </c>
      <c r="K29" s="437">
        <v>98</v>
      </c>
      <c r="L29" s="436">
        <v>95.6</v>
      </c>
      <c r="M29" s="437">
        <v>121.7</v>
      </c>
      <c r="N29" s="438">
        <v>73.099999999999994</v>
      </c>
      <c r="O29" s="1541">
        <v>60.6</v>
      </c>
      <c r="AC29" s="439"/>
      <c r="AD29" s="439"/>
      <c r="AE29" s="439"/>
      <c r="AF29" s="439"/>
      <c r="AG29" s="439"/>
      <c r="AH29" s="439"/>
      <c r="AI29" s="439"/>
      <c r="AJ29" s="439"/>
      <c r="AK29" s="439"/>
      <c r="AL29" s="439"/>
      <c r="AM29" s="439"/>
      <c r="AN29" s="439"/>
      <c r="AO29" s="439"/>
    </row>
    <row r="30" spans="1:41">
      <c r="A30" s="1554"/>
      <c r="B30" s="1552" t="s">
        <v>747</v>
      </c>
      <c r="C30" s="1540">
        <v>90.9</v>
      </c>
      <c r="D30" s="436">
        <v>89.1</v>
      </c>
      <c r="E30" s="437">
        <v>115.1</v>
      </c>
      <c r="F30" s="437">
        <v>82.2</v>
      </c>
      <c r="G30" s="436">
        <v>101.2</v>
      </c>
      <c r="H30" s="437">
        <v>96.7</v>
      </c>
      <c r="I30" s="437">
        <v>38.5</v>
      </c>
      <c r="J30" s="437">
        <v>94.5</v>
      </c>
      <c r="K30" s="436">
        <v>99.4</v>
      </c>
      <c r="L30" s="436">
        <v>73.099999999999994</v>
      </c>
      <c r="M30" s="437">
        <v>104.7</v>
      </c>
      <c r="N30" s="438">
        <v>90.1</v>
      </c>
      <c r="O30" s="1541">
        <v>50.8</v>
      </c>
      <c r="AC30" s="439"/>
      <c r="AD30" s="439"/>
      <c r="AE30" s="439"/>
      <c r="AF30" s="439"/>
      <c r="AG30" s="439"/>
      <c r="AH30" s="439"/>
      <c r="AI30" s="439"/>
      <c r="AJ30" s="439"/>
      <c r="AK30" s="439"/>
      <c r="AL30" s="439"/>
      <c r="AM30" s="439"/>
      <c r="AN30" s="439"/>
      <c r="AO30" s="439"/>
    </row>
    <row r="31" spans="1:41">
      <c r="A31" s="1554"/>
      <c r="B31" s="1552" t="s">
        <v>748</v>
      </c>
      <c r="C31" s="1540">
        <v>86.6</v>
      </c>
      <c r="D31" s="437">
        <v>92.5</v>
      </c>
      <c r="E31" s="437">
        <v>97.9</v>
      </c>
      <c r="F31" s="436">
        <v>75.400000000000006</v>
      </c>
      <c r="G31" s="436">
        <v>102.5</v>
      </c>
      <c r="H31" s="437">
        <v>100.9</v>
      </c>
      <c r="I31" s="437">
        <v>30.5</v>
      </c>
      <c r="J31" s="436">
        <v>9.9</v>
      </c>
      <c r="K31" s="436">
        <v>103.5</v>
      </c>
      <c r="L31" s="436">
        <v>77.099999999999994</v>
      </c>
      <c r="M31" s="437">
        <v>107.6</v>
      </c>
      <c r="N31" s="438">
        <v>70.3</v>
      </c>
      <c r="O31" s="1541">
        <v>53.2</v>
      </c>
      <c r="AC31" s="439"/>
      <c r="AD31" s="439"/>
      <c r="AE31" s="439"/>
      <c r="AF31" s="439"/>
      <c r="AG31" s="439"/>
      <c r="AH31" s="439"/>
      <c r="AI31" s="439"/>
      <c r="AJ31" s="439"/>
      <c r="AK31" s="439"/>
      <c r="AL31" s="439"/>
      <c r="AM31" s="439"/>
      <c r="AN31" s="439"/>
      <c r="AO31" s="439"/>
    </row>
    <row r="32" spans="1:41">
      <c r="A32" s="1554"/>
      <c r="B32" s="1552" t="s">
        <v>749</v>
      </c>
      <c r="C32" s="1540">
        <v>81</v>
      </c>
      <c r="D32" s="436">
        <v>83.3</v>
      </c>
      <c r="E32" s="437">
        <v>134.69999999999999</v>
      </c>
      <c r="F32" s="437">
        <v>93.5</v>
      </c>
      <c r="G32" s="437">
        <v>57.8</v>
      </c>
      <c r="H32" s="436">
        <v>96.5</v>
      </c>
      <c r="I32" s="437">
        <v>74.2</v>
      </c>
      <c r="J32" s="437">
        <v>1.5</v>
      </c>
      <c r="K32" s="436">
        <v>66.599999999999994</v>
      </c>
      <c r="L32" s="436">
        <v>83.1</v>
      </c>
      <c r="M32" s="437">
        <v>102.5</v>
      </c>
      <c r="N32" s="438">
        <v>64.7</v>
      </c>
      <c r="O32" s="1542">
        <v>49.6</v>
      </c>
      <c r="AC32" s="439"/>
      <c r="AD32" s="439"/>
      <c r="AE32" s="439"/>
      <c r="AF32" s="439"/>
      <c r="AG32" s="439"/>
      <c r="AH32" s="439"/>
      <c r="AI32" s="439"/>
      <c r="AJ32" s="439"/>
      <c r="AK32" s="439"/>
      <c r="AL32" s="439"/>
      <c r="AM32" s="439"/>
      <c r="AN32" s="439"/>
      <c r="AO32" s="439"/>
    </row>
    <row r="33" spans="1:41">
      <c r="A33" s="1554"/>
      <c r="B33" s="1552" t="s">
        <v>750</v>
      </c>
      <c r="C33" s="1540">
        <v>80.2</v>
      </c>
      <c r="D33" s="437">
        <v>90.1</v>
      </c>
      <c r="E33" s="437">
        <v>119.6</v>
      </c>
      <c r="F33" s="436">
        <v>76.5</v>
      </c>
      <c r="G33" s="437">
        <v>65.3</v>
      </c>
      <c r="H33" s="437">
        <v>90.2</v>
      </c>
      <c r="I33" s="437">
        <v>36.200000000000003</v>
      </c>
      <c r="J33" s="437">
        <v>36.799999999999997</v>
      </c>
      <c r="K33" s="436">
        <v>63.8</v>
      </c>
      <c r="L33" s="437">
        <v>70.2</v>
      </c>
      <c r="M33" s="437">
        <v>85.8</v>
      </c>
      <c r="N33" s="438">
        <v>47.4</v>
      </c>
      <c r="O33" s="1541">
        <v>50.2</v>
      </c>
      <c r="AC33" s="439"/>
      <c r="AD33" s="439"/>
      <c r="AE33" s="439"/>
      <c r="AF33" s="439"/>
      <c r="AG33" s="439"/>
      <c r="AH33" s="439"/>
      <c r="AI33" s="439"/>
      <c r="AJ33" s="439"/>
      <c r="AK33" s="439"/>
      <c r="AL33" s="439"/>
      <c r="AM33" s="439"/>
      <c r="AN33" s="439"/>
      <c r="AO33" s="439"/>
    </row>
    <row r="34" spans="1:41">
      <c r="A34" s="1554"/>
      <c r="B34" s="1552"/>
      <c r="C34" s="1540"/>
      <c r="D34" s="437"/>
      <c r="E34" s="437"/>
      <c r="F34" s="437"/>
      <c r="G34" s="438"/>
      <c r="H34" s="437"/>
      <c r="I34" s="437"/>
      <c r="J34" s="437"/>
      <c r="K34" s="437"/>
      <c r="L34" s="437"/>
      <c r="M34" s="440"/>
      <c r="N34" s="438"/>
      <c r="O34" s="1541"/>
      <c r="AC34" s="439"/>
      <c r="AD34" s="439"/>
      <c r="AE34" s="439"/>
      <c r="AF34" s="439"/>
      <c r="AG34" s="439"/>
      <c r="AH34" s="439"/>
      <c r="AI34" s="439"/>
      <c r="AJ34" s="439"/>
      <c r="AK34" s="439"/>
      <c r="AL34" s="439"/>
      <c r="AM34" s="439"/>
      <c r="AN34" s="439"/>
      <c r="AO34" s="439"/>
    </row>
    <row r="35" spans="1:41">
      <c r="A35" s="1551" t="s">
        <v>106</v>
      </c>
      <c r="B35" s="1552" t="s">
        <v>739</v>
      </c>
      <c r="C35" s="1540">
        <v>87.1</v>
      </c>
      <c r="D35" s="436">
        <v>84.4</v>
      </c>
      <c r="E35" s="436">
        <v>100.8</v>
      </c>
      <c r="F35" s="437">
        <v>73.599999999999994</v>
      </c>
      <c r="G35" s="436">
        <v>66.099999999999994</v>
      </c>
      <c r="H35" s="436">
        <v>95.5</v>
      </c>
      <c r="I35" s="437">
        <v>20.399999999999999</v>
      </c>
      <c r="J35" s="437">
        <v>100.9</v>
      </c>
      <c r="K35" s="437">
        <v>65.3</v>
      </c>
      <c r="L35" s="437">
        <v>91.8</v>
      </c>
      <c r="M35" s="436">
        <v>98.3</v>
      </c>
      <c r="N35" s="438">
        <v>99.4</v>
      </c>
      <c r="O35" s="1541">
        <v>48.4</v>
      </c>
      <c r="P35" s="349"/>
      <c r="Q35" s="349"/>
      <c r="R35" s="349"/>
      <c r="S35" s="349"/>
      <c r="T35" s="349"/>
      <c r="U35" s="349"/>
      <c r="V35" s="349"/>
      <c r="W35" s="349"/>
      <c r="X35" s="349"/>
      <c r="Y35" s="349"/>
      <c r="Z35" s="349"/>
      <c r="AA35" s="349"/>
      <c r="AC35" s="439"/>
      <c r="AD35" s="439"/>
      <c r="AE35" s="439"/>
      <c r="AF35" s="439"/>
      <c r="AG35" s="439"/>
      <c r="AH35" s="439"/>
      <c r="AI35" s="439"/>
      <c r="AJ35" s="439"/>
      <c r="AK35" s="439"/>
      <c r="AL35" s="439"/>
      <c r="AM35" s="439"/>
      <c r="AN35" s="439"/>
      <c r="AO35" s="439"/>
    </row>
    <row r="36" spans="1:41">
      <c r="A36" s="1553"/>
      <c r="B36" s="1552" t="s">
        <v>740</v>
      </c>
      <c r="C36" s="1540">
        <v>84.2</v>
      </c>
      <c r="D36" s="437">
        <v>87.3</v>
      </c>
      <c r="E36" s="437">
        <v>108.8</v>
      </c>
      <c r="F36" s="437">
        <v>83.6</v>
      </c>
      <c r="G36" s="436">
        <v>80.900000000000006</v>
      </c>
      <c r="H36" s="437">
        <v>79.599999999999994</v>
      </c>
      <c r="I36" s="437">
        <v>29.1</v>
      </c>
      <c r="J36" s="437">
        <v>81.400000000000006</v>
      </c>
      <c r="K36" s="437">
        <v>74.3</v>
      </c>
      <c r="L36" s="437">
        <v>87.7</v>
      </c>
      <c r="M36" s="437">
        <v>89.8</v>
      </c>
      <c r="N36" s="438">
        <v>101.3</v>
      </c>
      <c r="O36" s="1541">
        <v>48.2</v>
      </c>
      <c r="P36" s="349"/>
      <c r="Q36" s="349"/>
      <c r="R36" s="349"/>
      <c r="S36" s="349"/>
      <c r="T36" s="349"/>
      <c r="U36" s="349"/>
      <c r="V36" s="349"/>
      <c r="W36" s="349"/>
      <c r="X36" s="349"/>
      <c r="Y36" s="349"/>
      <c r="Z36" s="349"/>
      <c r="AA36" s="349"/>
      <c r="AC36" s="439"/>
      <c r="AD36" s="439"/>
      <c r="AE36" s="439"/>
      <c r="AF36" s="439"/>
      <c r="AG36" s="439"/>
      <c r="AH36" s="439"/>
      <c r="AI36" s="439"/>
      <c r="AJ36" s="439"/>
      <c r="AK36" s="439"/>
      <c r="AL36" s="439"/>
      <c r="AM36" s="439"/>
      <c r="AN36" s="439"/>
      <c r="AO36" s="439"/>
    </row>
    <row r="37" spans="1:41">
      <c r="A37" s="1554"/>
      <c r="B37" s="1552" t="s">
        <v>741</v>
      </c>
      <c r="C37" s="1540">
        <v>90.5</v>
      </c>
      <c r="D37" s="436">
        <v>100.5</v>
      </c>
      <c r="E37" s="437">
        <v>141.69999999999999</v>
      </c>
      <c r="F37" s="437">
        <v>79.099999999999994</v>
      </c>
      <c r="G37" s="437">
        <v>119.4</v>
      </c>
      <c r="H37" s="436">
        <v>74</v>
      </c>
      <c r="I37" s="437">
        <v>25.5</v>
      </c>
      <c r="J37" s="437">
        <v>76.2</v>
      </c>
      <c r="K37" s="437">
        <v>74.7</v>
      </c>
      <c r="L37" s="437">
        <v>83</v>
      </c>
      <c r="M37" s="437">
        <v>100.7</v>
      </c>
      <c r="N37" s="438">
        <v>97.7</v>
      </c>
      <c r="O37" s="1541">
        <v>46.2</v>
      </c>
      <c r="P37" s="349"/>
      <c r="Q37" s="349"/>
      <c r="R37" s="349"/>
      <c r="S37" s="349"/>
      <c r="T37" s="349"/>
      <c r="U37" s="349"/>
      <c r="V37" s="349"/>
      <c r="W37" s="349"/>
      <c r="X37" s="349"/>
      <c r="Y37" s="349"/>
      <c r="Z37" s="349"/>
      <c r="AA37" s="349"/>
      <c r="AC37" s="439"/>
      <c r="AD37" s="439"/>
      <c r="AE37" s="439"/>
      <c r="AF37" s="439"/>
      <c r="AG37" s="439"/>
      <c r="AH37" s="439"/>
      <c r="AI37" s="439"/>
      <c r="AJ37" s="439"/>
      <c r="AK37" s="439"/>
      <c r="AL37" s="439"/>
      <c r="AM37" s="439"/>
      <c r="AN37" s="439"/>
      <c r="AO37" s="439"/>
    </row>
    <row r="38" spans="1:41">
      <c r="A38" s="1554"/>
      <c r="B38" s="1552" t="s">
        <v>742</v>
      </c>
      <c r="C38" s="1540">
        <v>80</v>
      </c>
      <c r="D38" s="437">
        <v>89.5</v>
      </c>
      <c r="E38" s="437">
        <v>118.1</v>
      </c>
      <c r="F38" s="437">
        <v>66.5</v>
      </c>
      <c r="G38" s="437">
        <v>81.8</v>
      </c>
      <c r="H38" s="437">
        <v>67.400000000000006</v>
      </c>
      <c r="I38" s="437">
        <v>17.2</v>
      </c>
      <c r="J38" s="437">
        <v>106.3</v>
      </c>
      <c r="K38" s="437">
        <v>74.099999999999994</v>
      </c>
      <c r="L38" s="437">
        <v>51.7</v>
      </c>
      <c r="M38" s="437">
        <v>89.6</v>
      </c>
      <c r="N38" s="438">
        <v>88.7</v>
      </c>
      <c r="O38" s="1541">
        <v>38.9</v>
      </c>
      <c r="P38" s="349"/>
      <c r="Q38" s="349"/>
      <c r="R38" s="349"/>
      <c r="S38" s="349"/>
      <c r="T38" s="349"/>
      <c r="U38" s="349"/>
      <c r="V38" s="349"/>
      <c r="W38" s="349"/>
      <c r="X38" s="349"/>
      <c r="Y38" s="349"/>
      <c r="Z38" s="349"/>
      <c r="AA38" s="349"/>
      <c r="AC38" s="439"/>
      <c r="AD38" s="439"/>
      <c r="AE38" s="439"/>
      <c r="AF38" s="439"/>
      <c r="AG38" s="439"/>
      <c r="AH38" s="439"/>
      <c r="AI38" s="439"/>
      <c r="AJ38" s="439"/>
      <c r="AK38" s="439"/>
      <c r="AL38" s="439"/>
      <c r="AM38" s="439"/>
      <c r="AN38" s="439"/>
      <c r="AO38" s="439"/>
    </row>
    <row r="39" spans="1:41">
      <c r="A39" s="1554"/>
      <c r="B39" s="1552" t="s">
        <v>743</v>
      </c>
      <c r="C39" s="1540">
        <v>88</v>
      </c>
      <c r="D39" s="436">
        <v>91.1</v>
      </c>
      <c r="E39" s="436">
        <v>115</v>
      </c>
      <c r="F39" s="437">
        <v>88.6</v>
      </c>
      <c r="G39" s="436">
        <v>90.4</v>
      </c>
      <c r="H39" s="437">
        <v>88.8</v>
      </c>
      <c r="I39" s="437">
        <v>24.4</v>
      </c>
      <c r="J39" s="437">
        <v>101.9</v>
      </c>
      <c r="K39" s="437">
        <v>70.900000000000006</v>
      </c>
      <c r="L39" s="437">
        <v>71.900000000000006</v>
      </c>
      <c r="M39" s="437">
        <v>90.1</v>
      </c>
      <c r="N39" s="438">
        <v>95.5</v>
      </c>
      <c r="O39" s="1541">
        <v>40.5</v>
      </c>
      <c r="P39" s="349"/>
      <c r="Q39" s="349"/>
      <c r="R39" s="349"/>
      <c r="S39" s="349"/>
      <c r="T39" s="349"/>
      <c r="U39" s="349"/>
      <c r="V39" s="349"/>
      <c r="W39" s="349"/>
      <c r="X39" s="349"/>
      <c r="Y39" s="349"/>
      <c r="Z39" s="349"/>
      <c r="AA39" s="349"/>
      <c r="AC39" s="439"/>
      <c r="AD39" s="439"/>
      <c r="AE39" s="439"/>
      <c r="AF39" s="439"/>
      <c r="AG39" s="439"/>
      <c r="AH39" s="439"/>
      <c r="AI39" s="439"/>
      <c r="AJ39" s="439"/>
      <c r="AK39" s="439"/>
      <c r="AL39" s="439"/>
      <c r="AM39" s="439"/>
      <c r="AN39" s="439"/>
      <c r="AO39" s="439"/>
    </row>
    <row r="40" spans="1:41">
      <c r="A40" s="1554"/>
      <c r="B40" s="1552" t="s">
        <v>744</v>
      </c>
      <c r="C40" s="1540">
        <v>90.1</v>
      </c>
      <c r="D40" s="436">
        <v>87.3</v>
      </c>
      <c r="E40" s="436">
        <v>121.3</v>
      </c>
      <c r="F40" s="437">
        <v>98.6</v>
      </c>
      <c r="G40" s="436">
        <v>111.5</v>
      </c>
      <c r="H40" s="437">
        <v>91.8</v>
      </c>
      <c r="I40" s="437">
        <v>19.8</v>
      </c>
      <c r="J40" s="437">
        <v>117.7</v>
      </c>
      <c r="K40" s="437">
        <v>73.7</v>
      </c>
      <c r="L40" s="437">
        <v>78.599999999999994</v>
      </c>
      <c r="M40" s="436">
        <v>92.7</v>
      </c>
      <c r="N40" s="438">
        <v>92.9</v>
      </c>
      <c r="O40" s="1541">
        <v>46.2</v>
      </c>
      <c r="P40" s="349"/>
      <c r="Q40" s="349"/>
      <c r="R40" s="349"/>
      <c r="S40" s="349"/>
      <c r="T40" s="349"/>
      <c r="U40" s="349"/>
      <c r="V40" s="349"/>
      <c r="W40" s="349"/>
      <c r="X40" s="349"/>
      <c r="Y40" s="349"/>
      <c r="Z40" s="349"/>
      <c r="AA40" s="349"/>
      <c r="AC40" s="439"/>
      <c r="AD40" s="439"/>
      <c r="AE40" s="439"/>
      <c r="AF40" s="439"/>
      <c r="AG40" s="439"/>
      <c r="AH40" s="439"/>
      <c r="AI40" s="439"/>
      <c r="AJ40" s="439"/>
      <c r="AK40" s="439"/>
      <c r="AL40" s="439"/>
      <c r="AM40" s="439"/>
      <c r="AN40" s="439"/>
      <c r="AO40" s="439"/>
    </row>
    <row r="41" spans="1:41">
      <c r="A41" s="1554"/>
      <c r="B41" s="1552" t="s">
        <v>745</v>
      </c>
      <c r="C41" s="1540">
        <v>91.5</v>
      </c>
      <c r="D41" s="437">
        <v>94.5</v>
      </c>
      <c r="E41" s="436">
        <v>100.2</v>
      </c>
      <c r="F41" s="436">
        <v>75.900000000000006</v>
      </c>
      <c r="G41" s="437">
        <v>99</v>
      </c>
      <c r="H41" s="437">
        <v>88.3</v>
      </c>
      <c r="I41" s="437">
        <v>34.6</v>
      </c>
      <c r="J41" s="437">
        <v>116</v>
      </c>
      <c r="K41" s="437">
        <v>72.7</v>
      </c>
      <c r="L41" s="436">
        <v>77.599999999999994</v>
      </c>
      <c r="M41" s="437">
        <v>104.4</v>
      </c>
      <c r="N41" s="438">
        <v>93.7</v>
      </c>
      <c r="O41" s="1541">
        <v>49.2</v>
      </c>
      <c r="P41" s="349"/>
      <c r="Q41" s="349"/>
      <c r="R41" s="349"/>
      <c r="S41" s="349"/>
      <c r="T41" s="349"/>
      <c r="U41" s="349"/>
      <c r="V41" s="349"/>
      <c r="W41" s="349"/>
      <c r="X41" s="349"/>
      <c r="Y41" s="349"/>
      <c r="Z41" s="349"/>
      <c r="AA41" s="349"/>
      <c r="AC41" s="439"/>
      <c r="AD41" s="439"/>
      <c r="AE41" s="439"/>
      <c r="AF41" s="439"/>
      <c r="AG41" s="439"/>
      <c r="AH41" s="439"/>
      <c r="AI41" s="439"/>
      <c r="AJ41" s="439"/>
      <c r="AK41" s="439"/>
      <c r="AL41" s="439"/>
      <c r="AM41" s="439"/>
      <c r="AN41" s="439"/>
      <c r="AO41" s="439"/>
    </row>
    <row r="42" spans="1:41">
      <c r="A42" s="1554"/>
      <c r="B42" s="1552" t="s">
        <v>746</v>
      </c>
      <c r="C42" s="1540">
        <v>90.2</v>
      </c>
      <c r="D42" s="436">
        <v>94.6</v>
      </c>
      <c r="E42" s="437">
        <v>129.69999999999999</v>
      </c>
      <c r="F42" s="437">
        <v>82.4</v>
      </c>
      <c r="G42" s="437">
        <v>103.9</v>
      </c>
      <c r="H42" s="436">
        <v>70.099999999999994</v>
      </c>
      <c r="I42" s="437">
        <v>34.6</v>
      </c>
      <c r="J42" s="437">
        <v>113.8</v>
      </c>
      <c r="K42" s="437">
        <v>72.2</v>
      </c>
      <c r="L42" s="436">
        <v>82.5</v>
      </c>
      <c r="M42" s="437">
        <v>107.5</v>
      </c>
      <c r="N42" s="438">
        <v>118</v>
      </c>
      <c r="O42" s="1541">
        <v>49.2</v>
      </c>
      <c r="P42" s="349"/>
      <c r="Q42" s="349"/>
      <c r="R42" s="349"/>
      <c r="S42" s="349"/>
      <c r="T42" s="349"/>
      <c r="U42" s="349"/>
      <c r="V42" s="349"/>
      <c r="W42" s="349"/>
      <c r="X42" s="349"/>
      <c r="Y42" s="349"/>
      <c r="Z42" s="349"/>
      <c r="AA42" s="349"/>
      <c r="AC42" s="439"/>
      <c r="AD42" s="439"/>
      <c r="AE42" s="439"/>
      <c r="AF42" s="439"/>
      <c r="AG42" s="439"/>
      <c r="AH42" s="439"/>
      <c r="AI42" s="439"/>
      <c r="AJ42" s="439"/>
      <c r="AK42" s="439"/>
      <c r="AL42" s="439"/>
      <c r="AM42" s="439"/>
      <c r="AN42" s="439"/>
      <c r="AO42" s="439"/>
    </row>
    <row r="43" spans="1:41">
      <c r="A43" s="1554"/>
      <c r="B43" s="1552" t="s">
        <v>747</v>
      </c>
      <c r="C43" s="1540">
        <v>90.3</v>
      </c>
      <c r="D43" s="436">
        <v>98.6</v>
      </c>
      <c r="E43" s="437">
        <v>130.30000000000001</v>
      </c>
      <c r="F43" s="437">
        <v>78.8</v>
      </c>
      <c r="G43" s="436">
        <v>94.2</v>
      </c>
      <c r="H43" s="437">
        <v>87</v>
      </c>
      <c r="I43" s="437">
        <v>29.8</v>
      </c>
      <c r="J43" s="437">
        <v>59.8</v>
      </c>
      <c r="K43" s="436">
        <v>75.2</v>
      </c>
      <c r="L43" s="436">
        <v>76.5</v>
      </c>
      <c r="M43" s="437">
        <v>104.2</v>
      </c>
      <c r="N43" s="438">
        <v>98.7</v>
      </c>
      <c r="O43" s="1541">
        <v>56.9</v>
      </c>
      <c r="P43" s="349"/>
      <c r="Q43" s="349"/>
      <c r="R43" s="349"/>
      <c r="S43" s="349"/>
      <c r="T43" s="349"/>
      <c r="U43" s="349"/>
      <c r="V43" s="349"/>
      <c r="W43" s="349"/>
      <c r="X43" s="349"/>
      <c r="Y43" s="349"/>
      <c r="Z43" s="349"/>
      <c r="AA43" s="349"/>
      <c r="AC43" s="439"/>
      <c r="AD43" s="439"/>
      <c r="AE43" s="439"/>
      <c r="AF43" s="439"/>
      <c r="AG43" s="439"/>
      <c r="AH43" s="439"/>
      <c r="AI43" s="439"/>
      <c r="AJ43" s="439"/>
      <c r="AK43" s="439"/>
      <c r="AL43" s="439"/>
      <c r="AM43" s="439"/>
      <c r="AN43" s="439"/>
      <c r="AO43" s="439"/>
    </row>
    <row r="44" spans="1:41">
      <c r="A44" s="1554"/>
      <c r="B44" s="1552" t="s">
        <v>748</v>
      </c>
      <c r="C44" s="1540">
        <v>89.3</v>
      </c>
      <c r="D44" s="437">
        <v>93.9</v>
      </c>
      <c r="E44" s="437">
        <v>98.4</v>
      </c>
      <c r="F44" s="436">
        <v>85.4</v>
      </c>
      <c r="G44" s="436">
        <v>113.1</v>
      </c>
      <c r="H44" s="437">
        <v>85.3</v>
      </c>
      <c r="I44" s="437">
        <v>37.799999999999997</v>
      </c>
      <c r="J44" s="436">
        <v>75.5</v>
      </c>
      <c r="K44" s="436">
        <v>74.400000000000006</v>
      </c>
      <c r="L44" s="436">
        <v>84.4</v>
      </c>
      <c r="M44" s="437">
        <v>103.3</v>
      </c>
      <c r="N44" s="438">
        <v>109.6</v>
      </c>
      <c r="O44" s="1541">
        <v>67.099999999999994</v>
      </c>
      <c r="P44" s="349"/>
      <c r="Q44" s="349"/>
      <c r="R44" s="349"/>
      <c r="S44" s="349"/>
      <c r="T44" s="349"/>
      <c r="U44" s="349"/>
      <c r="V44" s="349"/>
      <c r="W44" s="349"/>
      <c r="X44" s="349"/>
      <c r="Y44" s="349"/>
      <c r="Z44" s="349"/>
      <c r="AA44" s="349"/>
      <c r="AC44" s="439"/>
      <c r="AD44" s="439"/>
      <c r="AE44" s="439"/>
      <c r="AF44" s="439"/>
      <c r="AG44" s="439"/>
      <c r="AH44" s="439"/>
      <c r="AI44" s="439"/>
      <c r="AJ44" s="439"/>
      <c r="AK44" s="439"/>
      <c r="AL44" s="439"/>
      <c r="AM44" s="439"/>
      <c r="AN44" s="439"/>
      <c r="AO44" s="439"/>
    </row>
    <row r="45" spans="1:41">
      <c r="A45" s="1554"/>
      <c r="B45" s="1552" t="s">
        <v>749</v>
      </c>
      <c r="C45" s="1540">
        <v>89.6</v>
      </c>
      <c r="D45" s="436">
        <v>91.6</v>
      </c>
      <c r="E45" s="437">
        <v>131.1</v>
      </c>
      <c r="F45" s="437">
        <v>74.900000000000006</v>
      </c>
      <c r="G45" s="437">
        <v>98.5</v>
      </c>
      <c r="H45" s="436">
        <v>85.9</v>
      </c>
      <c r="I45" s="437">
        <v>45.8</v>
      </c>
      <c r="J45" s="437">
        <v>106.2</v>
      </c>
      <c r="K45" s="436">
        <v>65.400000000000006</v>
      </c>
      <c r="L45" s="436">
        <v>80.900000000000006</v>
      </c>
      <c r="M45" s="437">
        <v>99.9</v>
      </c>
      <c r="N45" s="438">
        <v>86.2</v>
      </c>
      <c r="O45" s="1542">
        <v>54.6</v>
      </c>
      <c r="P45" s="349"/>
      <c r="Q45" s="349"/>
      <c r="R45" s="349"/>
      <c r="S45" s="349"/>
      <c r="T45" s="349"/>
      <c r="U45" s="349"/>
      <c r="V45" s="349"/>
      <c r="W45" s="349"/>
      <c r="X45" s="349"/>
      <c r="Y45" s="349"/>
      <c r="Z45" s="349"/>
      <c r="AA45" s="349"/>
      <c r="AC45" s="439"/>
      <c r="AD45" s="439"/>
      <c r="AE45" s="439"/>
      <c r="AF45" s="439"/>
      <c r="AG45" s="439"/>
      <c r="AH45" s="439"/>
      <c r="AI45" s="439"/>
      <c r="AJ45" s="439"/>
      <c r="AK45" s="439"/>
      <c r="AL45" s="439"/>
      <c r="AM45" s="439"/>
      <c r="AN45" s="439"/>
      <c r="AO45" s="439"/>
    </row>
    <row r="46" spans="1:41" ht="14.25" thickBot="1">
      <c r="A46" s="1557"/>
      <c r="B46" s="1558" t="s">
        <v>750</v>
      </c>
      <c r="C46" s="1544">
        <v>87.2</v>
      </c>
      <c r="D46" s="1545">
        <v>85.4</v>
      </c>
      <c r="E46" s="1545">
        <v>130.4</v>
      </c>
      <c r="F46" s="1546">
        <v>75.3</v>
      </c>
      <c r="G46" s="1545">
        <v>80.900000000000006</v>
      </c>
      <c r="H46" s="1545">
        <v>83.5</v>
      </c>
      <c r="I46" s="1545">
        <v>40.299999999999997</v>
      </c>
      <c r="J46" s="1545">
        <v>114.2</v>
      </c>
      <c r="K46" s="1546">
        <v>65.5</v>
      </c>
      <c r="L46" s="1545">
        <v>76.5</v>
      </c>
      <c r="M46" s="1545">
        <v>91.7</v>
      </c>
      <c r="N46" s="1547">
        <v>108.6</v>
      </c>
      <c r="O46" s="1548">
        <v>55.8</v>
      </c>
      <c r="P46" s="349"/>
      <c r="Q46" s="348"/>
      <c r="R46" s="348"/>
      <c r="S46" s="348"/>
      <c r="T46" s="348"/>
      <c r="U46" s="348"/>
      <c r="V46" s="349"/>
      <c r="W46" s="349"/>
      <c r="X46" s="349"/>
      <c r="Y46" s="349"/>
      <c r="Z46" s="349"/>
      <c r="AA46" s="349"/>
      <c r="AC46" s="439"/>
      <c r="AD46" s="439"/>
      <c r="AE46" s="439"/>
      <c r="AF46" s="439"/>
      <c r="AG46" s="439"/>
      <c r="AH46" s="439"/>
      <c r="AI46" s="439"/>
      <c r="AJ46" s="439"/>
      <c r="AK46" s="439"/>
      <c r="AL46" s="439"/>
      <c r="AM46" s="439"/>
      <c r="AN46" s="439"/>
      <c r="AO46" s="439"/>
    </row>
    <row r="47" spans="1:41">
      <c r="A47" s="2123" t="s">
        <v>751</v>
      </c>
      <c r="B47" s="2123"/>
      <c r="C47" s="2123"/>
      <c r="D47" s="2123"/>
      <c r="E47" s="2123"/>
      <c r="F47" s="2123"/>
      <c r="G47" s="2123"/>
      <c r="H47" s="2123"/>
      <c r="I47" s="2123"/>
      <c r="J47" s="2123"/>
      <c r="L47" s="352" t="s">
        <v>372</v>
      </c>
      <c r="M47" s="445" t="s">
        <v>285</v>
      </c>
      <c r="N47" s="446"/>
      <c r="O47" s="446"/>
      <c r="Q47" s="348"/>
      <c r="R47" s="348"/>
      <c r="S47" s="348"/>
      <c r="T47" s="348"/>
      <c r="U47" s="348"/>
    </row>
    <row r="48" spans="1:41">
      <c r="A48" s="447" t="s">
        <v>46</v>
      </c>
      <c r="B48" s="448"/>
      <c r="C48" s="448"/>
      <c r="D48" s="448"/>
      <c r="E48" s="448"/>
      <c r="F48" s="448"/>
      <c r="G48" s="448"/>
      <c r="H48" s="448"/>
      <c r="I48" s="448"/>
      <c r="J48" s="448"/>
      <c r="K48" s="449"/>
      <c r="L48" s="449"/>
      <c r="M48" s="449"/>
      <c r="N48" s="449"/>
      <c r="O48" s="449"/>
    </row>
    <row r="49" spans="1:2">
      <c r="A49" s="450" t="s">
        <v>45</v>
      </c>
      <c r="B49" s="444"/>
    </row>
  </sheetData>
  <mergeCells count="3">
    <mergeCell ref="A3:O3"/>
    <mergeCell ref="A5:B5"/>
    <mergeCell ref="A47:J47"/>
  </mergeCells>
  <hyperlinks>
    <hyperlink ref="O2" location="පටුන!A1" display="පටුන වෙත"/>
  </hyperlinks>
  <printOptions horizontalCentered="1"/>
  <pageMargins left="0.3" right="0.3" top="0.5" bottom="0.5" header="0.3" footer="0.3"/>
  <pageSetup paperSize="9" scale="71" orientation="landscape" r:id="rId1"/>
  <headerFooter>
    <oddHeader>&amp;L&amp;"Calibri"&amp;10&amp;K000000 [Limited Sharing]&amp;1#_x000D_</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3"/>
  <sheetViews>
    <sheetView showGridLines="0" zoomScaleNormal="100" workbookViewId="0">
      <selection activeCell="G2" sqref="G2"/>
    </sheetView>
  </sheetViews>
  <sheetFormatPr defaultRowHeight="13.5"/>
  <cols>
    <col min="1" max="1" width="3.25" style="332" customWidth="1"/>
    <col min="2" max="2" width="75.875" style="323" customWidth="1"/>
    <col min="3" max="7" width="13.375" style="323" customWidth="1"/>
    <col min="8" max="136" width="9" style="323"/>
    <col min="137" max="137" width="6.25" style="323" customWidth="1"/>
    <col min="138" max="138" width="5" style="323" bestFit="1" customWidth="1"/>
    <col min="139" max="139" width="5.25" style="323" customWidth="1"/>
    <col min="140" max="140" width="33" style="323" bestFit="1" customWidth="1"/>
    <col min="141" max="152" width="6.75" style="323" customWidth="1"/>
    <col min="153" max="153" width="9" style="323"/>
    <col min="154" max="154" width="9.75" style="323" customWidth="1"/>
    <col min="155" max="16384" width="9" style="323"/>
  </cols>
  <sheetData>
    <row r="1" spans="1:17" s="885" customFormat="1" ht="15.75">
      <c r="A1" s="857" t="s">
        <v>114</v>
      </c>
      <c r="B1" s="882"/>
      <c r="C1" s="883"/>
      <c r="D1" s="883"/>
      <c r="E1" s="884"/>
      <c r="F1" s="884"/>
      <c r="G1" s="883" t="s">
        <v>752</v>
      </c>
    </row>
    <row r="2" spans="1:17" s="885" customFormat="1" ht="15.75">
      <c r="A2" s="886"/>
      <c r="B2" s="887"/>
      <c r="C2" s="884"/>
      <c r="D2" s="884"/>
      <c r="E2" s="884"/>
      <c r="F2" s="884"/>
      <c r="G2" s="1981" t="s">
        <v>1482</v>
      </c>
    </row>
    <row r="3" spans="1:17" s="885" customFormat="1" ht="15.75">
      <c r="A3" s="2124" t="s">
        <v>753</v>
      </c>
      <c r="B3" s="2124"/>
      <c r="C3" s="2124"/>
      <c r="D3" s="2124"/>
      <c r="E3" s="2124"/>
      <c r="F3" s="2124"/>
      <c r="G3" s="2124"/>
    </row>
    <row r="4" spans="1:17" ht="14.25" thickBot="1">
      <c r="A4" s="451"/>
      <c r="B4" s="452"/>
      <c r="C4" s="453"/>
      <c r="D4" s="453"/>
      <c r="G4" s="453" t="s">
        <v>726</v>
      </c>
    </row>
    <row r="5" spans="1:17" ht="23.25" customHeight="1" thickBot="1">
      <c r="A5" s="2125" t="s">
        <v>585</v>
      </c>
      <c r="B5" s="2126"/>
      <c r="C5" s="1563">
        <v>2019</v>
      </c>
      <c r="D5" s="1563">
        <v>2020</v>
      </c>
      <c r="E5" s="1564">
        <v>2021</v>
      </c>
      <c r="F5" s="1564" t="s">
        <v>608</v>
      </c>
      <c r="G5" s="1565" t="s">
        <v>106</v>
      </c>
    </row>
    <row r="6" spans="1:17" ht="15.75" customHeight="1">
      <c r="A6" s="1560">
        <v>1</v>
      </c>
      <c r="B6" s="1566" t="s">
        <v>728</v>
      </c>
      <c r="C6" s="457">
        <v>105.6</v>
      </c>
      <c r="D6" s="457">
        <v>109.1</v>
      </c>
      <c r="E6" s="456">
        <v>109.3</v>
      </c>
      <c r="F6" s="456">
        <v>93.1</v>
      </c>
      <c r="G6" s="1561">
        <v>91.6</v>
      </c>
      <c r="H6" s="321"/>
      <c r="I6" s="454"/>
      <c r="J6" s="454"/>
      <c r="L6" s="455"/>
      <c r="M6" s="455"/>
      <c r="N6" s="455"/>
      <c r="O6" s="455"/>
      <c r="P6" s="455"/>
      <c r="Q6" s="455"/>
    </row>
    <row r="7" spans="1:17" ht="15.75" customHeight="1">
      <c r="A7" s="1560">
        <v>2</v>
      </c>
      <c r="B7" s="1567" t="s">
        <v>729</v>
      </c>
      <c r="C7" s="457">
        <v>103.4</v>
      </c>
      <c r="D7" s="457">
        <v>96.5</v>
      </c>
      <c r="E7" s="456">
        <v>106</v>
      </c>
      <c r="F7" s="456">
        <v>127.5</v>
      </c>
      <c r="G7" s="1561">
        <v>118.8</v>
      </c>
      <c r="H7" s="321"/>
      <c r="I7" s="454"/>
      <c r="J7" s="454"/>
      <c r="L7" s="455"/>
      <c r="M7" s="455"/>
      <c r="N7" s="455"/>
      <c r="O7" s="455"/>
      <c r="P7" s="455"/>
      <c r="Q7" s="455"/>
    </row>
    <row r="8" spans="1:17" ht="15.75" customHeight="1">
      <c r="A8" s="1560">
        <v>3</v>
      </c>
      <c r="B8" s="1567" t="s">
        <v>730</v>
      </c>
      <c r="C8" s="457">
        <v>81</v>
      </c>
      <c r="D8" s="457">
        <v>72.099999999999994</v>
      </c>
      <c r="E8" s="456">
        <v>77.900000000000006</v>
      </c>
      <c r="F8" s="456">
        <v>83.2</v>
      </c>
      <c r="G8" s="1561">
        <v>80.2</v>
      </c>
      <c r="H8" s="321"/>
      <c r="I8" s="454"/>
      <c r="J8" s="454"/>
      <c r="L8" s="455"/>
      <c r="M8" s="455"/>
      <c r="N8" s="455"/>
      <c r="O8" s="455"/>
      <c r="P8" s="455"/>
      <c r="Q8" s="455"/>
    </row>
    <row r="9" spans="1:17" ht="15.75" customHeight="1">
      <c r="A9" s="1560">
        <v>4</v>
      </c>
      <c r="B9" s="1567" t="s">
        <v>731</v>
      </c>
      <c r="C9" s="457">
        <v>108.3</v>
      </c>
      <c r="D9" s="457">
        <v>102.2</v>
      </c>
      <c r="E9" s="456">
        <v>128.69999999999999</v>
      </c>
      <c r="F9" s="456">
        <v>101.5</v>
      </c>
      <c r="G9" s="1561">
        <v>95</v>
      </c>
      <c r="H9" s="321"/>
      <c r="I9" s="454"/>
      <c r="J9" s="454"/>
      <c r="L9" s="455"/>
      <c r="M9" s="455"/>
      <c r="N9" s="455"/>
      <c r="O9" s="455"/>
      <c r="P9" s="455"/>
      <c r="Q9" s="455"/>
    </row>
    <row r="10" spans="1:17" ht="15.75" customHeight="1">
      <c r="A10" s="1560">
        <v>5</v>
      </c>
      <c r="B10" s="1567" t="s">
        <v>732</v>
      </c>
      <c r="C10" s="457">
        <v>117.2</v>
      </c>
      <c r="D10" s="457">
        <v>81.2</v>
      </c>
      <c r="E10" s="456">
        <v>95.4</v>
      </c>
      <c r="F10" s="456">
        <v>100.5</v>
      </c>
      <c r="G10" s="1561">
        <v>83.1</v>
      </c>
      <c r="H10" s="321"/>
      <c r="I10" s="454"/>
      <c r="J10" s="454"/>
      <c r="L10" s="455"/>
      <c r="M10" s="455"/>
      <c r="N10" s="455"/>
      <c r="O10" s="455"/>
      <c r="P10" s="455"/>
      <c r="Q10" s="455"/>
    </row>
    <row r="11" spans="1:17" ht="15.75" customHeight="1">
      <c r="A11" s="1560">
        <v>6</v>
      </c>
      <c r="B11" s="1568" t="s">
        <v>639</v>
      </c>
      <c r="C11" s="457">
        <v>116.7</v>
      </c>
      <c r="D11" s="457">
        <v>77.599999999999994</v>
      </c>
      <c r="E11" s="456">
        <v>78.599999999999994</v>
      </c>
      <c r="F11" s="456">
        <v>87.4</v>
      </c>
      <c r="G11" s="1561">
        <v>96.4</v>
      </c>
      <c r="H11" s="321"/>
      <c r="I11" s="454"/>
      <c r="J11" s="454"/>
      <c r="L11" s="455"/>
      <c r="M11" s="455"/>
      <c r="N11" s="455"/>
      <c r="O11" s="455"/>
      <c r="P11" s="455"/>
      <c r="Q11" s="455"/>
    </row>
    <row r="12" spans="1:17" ht="15.75" customHeight="1">
      <c r="A12" s="1562">
        <v>7</v>
      </c>
      <c r="B12" s="1569" t="s">
        <v>640</v>
      </c>
      <c r="C12" s="457">
        <v>101.9</v>
      </c>
      <c r="D12" s="457">
        <v>71.8</v>
      </c>
      <c r="E12" s="456">
        <v>82.5</v>
      </c>
      <c r="F12" s="456">
        <v>81</v>
      </c>
      <c r="G12" s="1561">
        <v>78.3</v>
      </c>
      <c r="H12" s="321"/>
      <c r="I12" s="454"/>
      <c r="J12" s="454"/>
      <c r="L12" s="455"/>
      <c r="M12" s="455"/>
      <c r="N12" s="455"/>
      <c r="O12" s="455"/>
      <c r="P12" s="455"/>
      <c r="Q12" s="455"/>
    </row>
    <row r="13" spans="1:17" ht="15.75" customHeight="1">
      <c r="A13" s="1560">
        <v>8</v>
      </c>
      <c r="B13" s="1568" t="s">
        <v>641</v>
      </c>
      <c r="C13" s="457">
        <v>96.7</v>
      </c>
      <c r="D13" s="457">
        <v>81.8</v>
      </c>
      <c r="E13" s="456">
        <v>86.5</v>
      </c>
      <c r="F13" s="456">
        <v>49</v>
      </c>
      <c r="G13" s="1561">
        <v>29.9</v>
      </c>
      <c r="H13" s="321"/>
      <c r="I13" s="454"/>
      <c r="J13" s="454"/>
      <c r="L13" s="455"/>
      <c r="M13" s="455"/>
      <c r="N13" s="455"/>
      <c r="O13" s="455"/>
      <c r="P13" s="455"/>
      <c r="Q13" s="455"/>
    </row>
    <row r="14" spans="1:17" ht="15.75" customHeight="1">
      <c r="A14" s="1560">
        <v>9</v>
      </c>
      <c r="B14" s="1568" t="s">
        <v>642</v>
      </c>
      <c r="C14" s="457">
        <v>102.9</v>
      </c>
      <c r="D14" s="457">
        <v>112.6</v>
      </c>
      <c r="E14" s="456">
        <v>117.9</v>
      </c>
      <c r="F14" s="456">
        <v>112.1</v>
      </c>
      <c r="G14" s="1561">
        <v>120.8</v>
      </c>
      <c r="H14" s="321"/>
      <c r="I14" s="454"/>
      <c r="J14" s="454"/>
      <c r="L14" s="455"/>
      <c r="M14" s="455"/>
      <c r="N14" s="455"/>
      <c r="O14" s="455"/>
      <c r="P14" s="455"/>
      <c r="Q14" s="455"/>
    </row>
    <row r="15" spans="1:17" ht="15.75" customHeight="1">
      <c r="A15" s="1560">
        <v>10</v>
      </c>
      <c r="B15" s="1568" t="s">
        <v>643</v>
      </c>
      <c r="C15" s="457">
        <v>106.8</v>
      </c>
      <c r="D15" s="457">
        <v>97.2</v>
      </c>
      <c r="E15" s="456">
        <v>71.099999999999994</v>
      </c>
      <c r="F15" s="456">
        <v>30</v>
      </c>
      <c r="G15" s="1561">
        <v>97.5</v>
      </c>
      <c r="H15" s="321"/>
      <c r="I15" s="454"/>
      <c r="J15" s="454"/>
      <c r="L15" s="455"/>
      <c r="M15" s="455"/>
      <c r="N15" s="455"/>
      <c r="O15" s="455"/>
      <c r="P15" s="455"/>
      <c r="Q15" s="455"/>
    </row>
    <row r="16" spans="1:17" ht="15.75" customHeight="1">
      <c r="A16" s="1560">
        <v>11</v>
      </c>
      <c r="B16" s="1568" t="s">
        <v>644</v>
      </c>
      <c r="C16" s="457">
        <v>102.2</v>
      </c>
      <c r="D16" s="457">
        <v>94.2</v>
      </c>
      <c r="E16" s="456">
        <v>89.8</v>
      </c>
      <c r="F16" s="456">
        <v>98.6</v>
      </c>
      <c r="G16" s="1561">
        <v>71.5</v>
      </c>
      <c r="H16" s="321"/>
      <c r="I16" s="454"/>
      <c r="J16" s="454"/>
      <c r="L16" s="455"/>
      <c r="M16" s="455"/>
      <c r="N16" s="455"/>
      <c r="O16" s="455"/>
      <c r="P16" s="455"/>
      <c r="Q16" s="455"/>
    </row>
    <row r="17" spans="1:17" ht="15.75" customHeight="1">
      <c r="A17" s="1560">
        <v>12</v>
      </c>
      <c r="B17" s="1569" t="s">
        <v>645</v>
      </c>
      <c r="C17" s="457">
        <v>98.2</v>
      </c>
      <c r="D17" s="457">
        <v>104.7</v>
      </c>
      <c r="E17" s="456">
        <v>117.9</v>
      </c>
      <c r="F17" s="456">
        <v>102.5</v>
      </c>
      <c r="G17" s="1561">
        <v>122.7</v>
      </c>
      <c r="H17" s="321"/>
      <c r="I17" s="454"/>
      <c r="J17" s="454"/>
      <c r="L17" s="455"/>
      <c r="M17" s="455"/>
      <c r="N17" s="455"/>
      <c r="O17" s="455"/>
      <c r="P17" s="455"/>
      <c r="Q17" s="455"/>
    </row>
    <row r="18" spans="1:17" ht="15.75" customHeight="1">
      <c r="A18" s="1560">
        <v>13</v>
      </c>
      <c r="B18" s="1568" t="s">
        <v>646</v>
      </c>
      <c r="C18" s="457">
        <v>106.4</v>
      </c>
      <c r="D18" s="457">
        <v>75.8</v>
      </c>
      <c r="E18" s="456">
        <v>102.9</v>
      </c>
      <c r="F18" s="456">
        <v>92.7</v>
      </c>
      <c r="G18" s="1561">
        <v>78.599999999999994</v>
      </c>
      <c r="H18" s="321"/>
      <c r="I18" s="454"/>
      <c r="J18" s="454"/>
      <c r="L18" s="455"/>
      <c r="M18" s="455"/>
      <c r="N18" s="455"/>
      <c r="O18" s="455"/>
      <c r="P18" s="455"/>
      <c r="Q18" s="455"/>
    </row>
    <row r="19" spans="1:17" ht="15.75" customHeight="1">
      <c r="A19" s="1560">
        <v>14</v>
      </c>
      <c r="B19" s="1568" t="s">
        <v>647</v>
      </c>
      <c r="C19" s="457">
        <v>117.8</v>
      </c>
      <c r="D19" s="457">
        <v>111.7</v>
      </c>
      <c r="E19" s="456">
        <v>137.4</v>
      </c>
      <c r="F19" s="456">
        <v>113.5</v>
      </c>
      <c r="G19" s="1561">
        <v>97.7</v>
      </c>
      <c r="H19" s="321"/>
      <c r="I19" s="454"/>
      <c r="J19" s="454"/>
      <c r="L19" s="455"/>
      <c r="M19" s="455"/>
      <c r="N19" s="455"/>
      <c r="O19" s="455"/>
      <c r="P19" s="455"/>
      <c r="Q19" s="455"/>
    </row>
    <row r="20" spans="1:17" ht="15.75" customHeight="1">
      <c r="A20" s="1560">
        <v>15</v>
      </c>
      <c r="B20" s="1568" t="s">
        <v>648</v>
      </c>
      <c r="C20" s="457">
        <v>124.2</v>
      </c>
      <c r="D20" s="457">
        <v>110.7</v>
      </c>
      <c r="E20" s="456">
        <v>133.6</v>
      </c>
      <c r="F20" s="456">
        <v>88.1</v>
      </c>
      <c r="G20" s="1561">
        <v>99.2</v>
      </c>
      <c r="H20" s="321"/>
      <c r="I20" s="454"/>
      <c r="J20" s="454"/>
      <c r="L20" s="455"/>
      <c r="M20" s="455"/>
      <c r="N20" s="455"/>
      <c r="O20" s="455"/>
      <c r="P20" s="455"/>
      <c r="Q20" s="455"/>
    </row>
    <row r="21" spans="1:17" ht="15.75" customHeight="1">
      <c r="A21" s="1562">
        <v>16</v>
      </c>
      <c r="B21" s="1569" t="s">
        <v>754</v>
      </c>
      <c r="C21" s="457">
        <v>110.7</v>
      </c>
      <c r="D21" s="457">
        <v>100.9</v>
      </c>
      <c r="E21" s="456">
        <v>124.6</v>
      </c>
      <c r="F21" s="456">
        <v>72</v>
      </c>
      <c r="G21" s="1561">
        <v>50.8</v>
      </c>
      <c r="H21" s="321"/>
      <c r="I21" s="454"/>
      <c r="J21" s="454"/>
      <c r="L21" s="455"/>
      <c r="M21" s="455"/>
      <c r="N21" s="455"/>
      <c r="O21" s="455"/>
      <c r="P21" s="455"/>
      <c r="Q21" s="455"/>
    </row>
    <row r="22" spans="1:17" ht="15.75" customHeight="1">
      <c r="A22" s="1560">
        <v>17</v>
      </c>
      <c r="B22" s="1568" t="s">
        <v>650</v>
      </c>
      <c r="C22" s="457">
        <v>86.9</v>
      </c>
      <c r="D22" s="457">
        <v>67.5</v>
      </c>
      <c r="E22" s="456">
        <v>81.400000000000006</v>
      </c>
      <c r="F22" s="456">
        <v>65.099999999999994</v>
      </c>
      <c r="G22" s="1561">
        <v>50.1</v>
      </c>
      <c r="H22" s="321"/>
      <c r="I22" s="454"/>
      <c r="J22" s="454"/>
      <c r="L22" s="455"/>
      <c r="M22" s="455"/>
      <c r="N22" s="455"/>
      <c r="O22" s="455"/>
      <c r="P22" s="455"/>
      <c r="Q22" s="455"/>
    </row>
    <row r="23" spans="1:17" ht="15.75" customHeight="1">
      <c r="A23" s="1560">
        <v>18</v>
      </c>
      <c r="B23" s="1568" t="s">
        <v>755</v>
      </c>
      <c r="C23" s="457">
        <v>99.3</v>
      </c>
      <c r="D23" s="457">
        <v>102.9</v>
      </c>
      <c r="E23" s="456">
        <v>122</v>
      </c>
      <c r="F23" s="456">
        <v>139.1</v>
      </c>
      <c r="G23" s="1561">
        <v>106.3</v>
      </c>
      <c r="H23" s="321"/>
      <c r="I23" s="454"/>
      <c r="J23" s="454"/>
      <c r="L23" s="455"/>
      <c r="M23" s="455"/>
      <c r="N23" s="455"/>
      <c r="O23" s="455"/>
      <c r="P23" s="455"/>
      <c r="Q23" s="455"/>
    </row>
    <row r="24" spans="1:17" ht="15.75" customHeight="1">
      <c r="A24" s="1560">
        <v>19</v>
      </c>
      <c r="B24" s="1568" t="s">
        <v>652</v>
      </c>
      <c r="C24" s="457">
        <v>90.3</v>
      </c>
      <c r="D24" s="457">
        <v>77</v>
      </c>
      <c r="E24" s="456">
        <v>77.5</v>
      </c>
      <c r="F24" s="456">
        <v>63.3</v>
      </c>
      <c r="G24" s="1561">
        <v>63.1</v>
      </c>
      <c r="H24" s="321"/>
      <c r="I24" s="454"/>
      <c r="J24" s="454"/>
      <c r="L24" s="455"/>
      <c r="M24" s="455"/>
      <c r="N24" s="455"/>
      <c r="O24" s="455"/>
      <c r="P24" s="455"/>
      <c r="Q24" s="455"/>
    </row>
    <row r="25" spans="1:17" ht="15.75" customHeight="1" thickBot="1">
      <c r="A25" s="1560">
        <v>20</v>
      </c>
      <c r="B25" s="1568" t="s">
        <v>653</v>
      </c>
      <c r="C25" s="457">
        <v>66</v>
      </c>
      <c r="D25" s="457">
        <v>65.7</v>
      </c>
      <c r="E25" s="456">
        <v>69.599999999999994</v>
      </c>
      <c r="F25" s="456">
        <v>69.599999999999994</v>
      </c>
      <c r="G25" s="1561">
        <v>57.8</v>
      </c>
      <c r="H25" s="321"/>
      <c r="I25" s="454"/>
      <c r="J25" s="454"/>
      <c r="L25" s="455"/>
      <c r="M25" s="455"/>
      <c r="N25" s="455"/>
      <c r="O25" s="455"/>
      <c r="P25" s="455"/>
      <c r="Q25" s="455"/>
    </row>
    <row r="26" spans="1:17" ht="15.75" customHeight="1" thickBot="1">
      <c r="A26" s="1570" t="s">
        <v>756</v>
      </c>
      <c r="B26" s="1571"/>
      <c r="C26" s="1572">
        <v>108.1</v>
      </c>
      <c r="D26" s="1572">
        <v>97.1</v>
      </c>
      <c r="E26" s="1573">
        <v>104.2</v>
      </c>
      <c r="F26" s="1573">
        <v>91.6</v>
      </c>
      <c r="G26" s="1574">
        <v>88.2</v>
      </c>
      <c r="H26" s="321"/>
      <c r="I26" s="321"/>
      <c r="J26" s="321"/>
      <c r="L26" s="455"/>
      <c r="M26" s="455"/>
      <c r="N26" s="455"/>
      <c r="O26" s="455"/>
      <c r="P26" s="455"/>
      <c r="Q26" s="455"/>
    </row>
    <row r="27" spans="1:17" s="321" customFormat="1">
      <c r="A27" s="447" t="s">
        <v>751</v>
      </c>
      <c r="B27" s="448"/>
      <c r="D27" s="343" t="s">
        <v>372</v>
      </c>
      <c r="E27" s="445" t="s">
        <v>285</v>
      </c>
      <c r="G27" s="1559"/>
    </row>
    <row r="28" spans="1:17" ht="15.75" customHeight="1">
      <c r="A28" s="447" t="s">
        <v>46</v>
      </c>
      <c r="B28" s="448"/>
      <c r="C28" s="448"/>
      <c r="F28" s="448"/>
      <c r="G28" s="448"/>
      <c r="H28" s="448"/>
      <c r="I28" s="448"/>
      <c r="J28" s="448"/>
    </row>
    <row r="29" spans="1:17" s="321" customFormat="1" ht="16.5" customHeight="1">
      <c r="A29" s="450" t="s">
        <v>45</v>
      </c>
      <c r="B29" s="444"/>
      <c r="C29" s="448"/>
      <c r="D29" s="448"/>
      <c r="E29" s="448"/>
      <c r="F29" s="448"/>
      <c r="G29" s="448"/>
      <c r="H29" s="448"/>
      <c r="I29" s="448"/>
      <c r="J29" s="448"/>
    </row>
    <row r="30" spans="1:17" s="321" customFormat="1"/>
    <row r="31" spans="1:17" s="321" customFormat="1"/>
    <row r="32" spans="1:17" ht="16.5" customHeight="1"/>
    <row r="33" spans="2:7">
      <c r="B33" s="448"/>
      <c r="C33" s="448"/>
      <c r="D33" s="448"/>
      <c r="E33" s="448"/>
      <c r="F33" s="448"/>
      <c r="G33" s="448"/>
    </row>
  </sheetData>
  <mergeCells count="2">
    <mergeCell ref="A3:G3"/>
    <mergeCell ref="A5:B5"/>
  </mergeCells>
  <hyperlinks>
    <hyperlink ref="G2" location="පටුන!A1" display="පටුන වෙත"/>
  </hyperlinks>
  <pageMargins left="0.7" right="0.7" top="0.75" bottom="0.75" header="0.3" footer="0.3"/>
  <pageSetup paperSize="9" scale="53" orientation="portrait" r:id="rId1"/>
  <headerFooter>
    <oddHeader>&amp;L&amp;"Calibri"&amp;10&amp;K000000 [Limited Sharing]&amp;1#_x000D_</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8"/>
  <sheetViews>
    <sheetView zoomScaleNormal="100" zoomScaleSheetLayoutView="100" workbookViewId="0">
      <selection activeCell="N2" sqref="N2"/>
    </sheetView>
  </sheetViews>
  <sheetFormatPr defaultRowHeight="13.5"/>
  <cols>
    <col min="1" max="1" width="35.5" style="895" customWidth="1"/>
    <col min="2" max="14" width="8.875" style="895" customWidth="1"/>
    <col min="15" max="16384" width="9" style="895"/>
  </cols>
  <sheetData>
    <row r="1" spans="1:16" s="891" customFormat="1" ht="15.75">
      <c r="A1" s="888" t="s">
        <v>114</v>
      </c>
      <c r="B1" s="888"/>
      <c r="C1" s="889"/>
      <c r="D1" s="889"/>
      <c r="E1" s="889"/>
      <c r="F1" s="890"/>
      <c r="G1" s="890"/>
      <c r="H1" s="890"/>
      <c r="I1" s="890"/>
      <c r="J1" s="890"/>
      <c r="K1" s="890"/>
      <c r="L1" s="890"/>
      <c r="M1" s="890"/>
      <c r="N1" s="46" t="s">
        <v>1315</v>
      </c>
      <c r="O1" s="890"/>
      <c r="P1" s="890"/>
    </row>
    <row r="2" spans="1:16" s="891" customFormat="1" ht="15.75">
      <c r="A2" s="888"/>
      <c r="B2" s="888"/>
      <c r="C2" s="889"/>
      <c r="D2" s="889"/>
      <c r="E2" s="889"/>
      <c r="F2" s="890"/>
      <c r="G2" s="890"/>
      <c r="H2" s="890"/>
      <c r="I2" s="890"/>
      <c r="J2" s="890"/>
      <c r="K2" s="890"/>
      <c r="L2" s="890"/>
      <c r="M2" s="890"/>
      <c r="N2" s="1981" t="s">
        <v>1482</v>
      </c>
      <c r="O2" s="890"/>
      <c r="P2" s="890"/>
    </row>
    <row r="3" spans="1:16" s="891" customFormat="1" ht="15.75">
      <c r="A3" s="2127" t="s">
        <v>26</v>
      </c>
      <c r="B3" s="2127"/>
      <c r="C3" s="2127"/>
      <c r="D3" s="2127"/>
      <c r="E3" s="2127"/>
      <c r="F3" s="2127"/>
      <c r="G3" s="2127"/>
      <c r="H3" s="2127"/>
      <c r="I3" s="2127"/>
      <c r="J3" s="2127"/>
      <c r="K3" s="2127"/>
      <c r="L3" s="2127"/>
      <c r="M3" s="2127"/>
      <c r="N3" s="2127"/>
      <c r="O3" s="890"/>
      <c r="P3" s="890"/>
    </row>
    <row r="4" spans="1:16" ht="14.25" thickBot="1">
      <c r="A4" s="892"/>
      <c r="B4" s="893"/>
      <c r="C4" s="893"/>
      <c r="D4" s="893"/>
      <c r="E4" s="893"/>
      <c r="F4" s="893"/>
      <c r="G4" s="894"/>
      <c r="H4" s="894"/>
      <c r="I4" s="894"/>
      <c r="J4" s="894"/>
      <c r="K4" s="894"/>
      <c r="L4" s="894"/>
      <c r="M4" s="894"/>
      <c r="N4" s="893"/>
      <c r="O4" s="893"/>
      <c r="P4" s="893"/>
    </row>
    <row r="5" spans="1:16" ht="18" customHeight="1" thickBot="1">
      <c r="A5" s="91" t="s">
        <v>150</v>
      </c>
      <c r="B5" s="896">
        <v>2001</v>
      </c>
      <c r="C5" s="897">
        <v>2012</v>
      </c>
      <c r="D5" s="897">
        <v>2013</v>
      </c>
      <c r="E5" s="897">
        <v>2014</v>
      </c>
      <c r="F5" s="897">
        <v>2015</v>
      </c>
      <c r="G5" s="897">
        <v>2016</v>
      </c>
      <c r="H5" s="897" t="s">
        <v>1316</v>
      </c>
      <c r="I5" s="897" t="s">
        <v>1317</v>
      </c>
      <c r="J5" s="897" t="s">
        <v>1318</v>
      </c>
      <c r="K5" s="897" t="s">
        <v>109</v>
      </c>
      <c r="L5" s="897" t="s">
        <v>108</v>
      </c>
      <c r="M5" s="897" t="s">
        <v>608</v>
      </c>
      <c r="N5" s="898" t="s">
        <v>229</v>
      </c>
      <c r="O5" s="893"/>
      <c r="P5" s="893"/>
    </row>
    <row r="6" spans="1:16" ht="7.5" customHeight="1">
      <c r="A6" s="899"/>
      <c r="B6" s="900"/>
      <c r="C6" s="901"/>
      <c r="D6" s="901"/>
      <c r="E6" s="901"/>
      <c r="F6" s="901"/>
      <c r="G6" s="901"/>
      <c r="H6" s="901"/>
      <c r="I6" s="901"/>
      <c r="J6" s="901"/>
      <c r="K6" s="902"/>
      <c r="L6" s="902"/>
      <c r="M6" s="902"/>
      <c r="N6" s="903"/>
      <c r="O6" s="893"/>
      <c r="P6" s="893"/>
    </row>
    <row r="7" spans="1:16" ht="18" customHeight="1">
      <c r="A7" s="172" t="s">
        <v>1319</v>
      </c>
      <c r="B7" s="904">
        <v>18797</v>
      </c>
      <c r="C7" s="905">
        <v>20425</v>
      </c>
      <c r="D7" s="905">
        <v>20585</v>
      </c>
      <c r="E7" s="905">
        <v>20778</v>
      </c>
      <c r="F7" s="905">
        <v>20970</v>
      </c>
      <c r="G7" s="905">
        <v>21209</v>
      </c>
      <c r="H7" s="905">
        <v>21453</v>
      </c>
      <c r="I7" s="905">
        <v>21670</v>
      </c>
      <c r="J7" s="905">
        <v>21803</v>
      </c>
      <c r="K7" s="906">
        <v>21919</v>
      </c>
      <c r="L7" s="906">
        <v>22156</v>
      </c>
      <c r="M7" s="906">
        <v>22181</v>
      </c>
      <c r="N7" s="907">
        <v>22037</v>
      </c>
      <c r="O7" s="893"/>
      <c r="P7" s="893"/>
    </row>
    <row r="8" spans="1:16" ht="18" customHeight="1">
      <c r="A8" s="908" t="s">
        <v>1320</v>
      </c>
      <c r="B8" s="904">
        <v>4942</v>
      </c>
      <c r="C8" s="905">
        <v>5148</v>
      </c>
      <c r="D8" s="905">
        <v>5188</v>
      </c>
      <c r="E8" s="905">
        <v>5239</v>
      </c>
      <c r="F8" s="905">
        <v>5289</v>
      </c>
      <c r="G8" s="905">
        <v>5349</v>
      </c>
      <c r="H8" s="905">
        <v>5413</v>
      </c>
      <c r="I8" s="905">
        <v>5470</v>
      </c>
      <c r="J8" s="906">
        <v>5504</v>
      </c>
      <c r="K8" s="906">
        <v>5534</v>
      </c>
      <c r="L8" s="906">
        <v>5596</v>
      </c>
      <c r="M8" s="906">
        <v>5603</v>
      </c>
      <c r="N8" s="907">
        <v>5568</v>
      </c>
      <c r="O8" s="893"/>
      <c r="P8" s="893"/>
    </row>
    <row r="9" spans="1:16" ht="18" customHeight="1">
      <c r="A9" s="908" t="s">
        <v>1321</v>
      </c>
      <c r="B9" s="904">
        <v>11374</v>
      </c>
      <c r="C9" s="905">
        <v>11680</v>
      </c>
      <c r="D9" s="905">
        <v>11773</v>
      </c>
      <c r="E9" s="905">
        <v>11881</v>
      </c>
      <c r="F9" s="905">
        <v>11992</v>
      </c>
      <c r="G9" s="905">
        <v>12128</v>
      </c>
      <c r="H9" s="905">
        <v>12267</v>
      </c>
      <c r="I9" s="905">
        <v>12392</v>
      </c>
      <c r="J9" s="905">
        <v>12469</v>
      </c>
      <c r="K9" s="906">
        <v>12535</v>
      </c>
      <c r="L9" s="906">
        <v>12671</v>
      </c>
      <c r="M9" s="906">
        <v>12684</v>
      </c>
      <c r="N9" s="907">
        <v>12601</v>
      </c>
      <c r="O9" s="909"/>
      <c r="P9" s="893"/>
    </row>
    <row r="10" spans="1:16" ht="18" customHeight="1">
      <c r="A10" s="908" t="s">
        <v>1322</v>
      </c>
      <c r="B10" s="904">
        <v>2481</v>
      </c>
      <c r="C10" s="910">
        <v>3597</v>
      </c>
      <c r="D10" s="910">
        <v>3624</v>
      </c>
      <c r="E10" s="910">
        <v>3658</v>
      </c>
      <c r="F10" s="910">
        <v>3689</v>
      </c>
      <c r="G10" s="910">
        <v>3732</v>
      </c>
      <c r="H10" s="910">
        <v>3773</v>
      </c>
      <c r="I10" s="910">
        <v>3808</v>
      </c>
      <c r="J10" s="911">
        <v>3830</v>
      </c>
      <c r="K10" s="912">
        <v>3850</v>
      </c>
      <c r="L10" s="912">
        <v>3889</v>
      </c>
      <c r="M10" s="912">
        <v>3894</v>
      </c>
      <c r="N10" s="913">
        <v>3868</v>
      </c>
      <c r="O10" s="893"/>
      <c r="P10" s="893"/>
    </row>
    <row r="11" spans="1:16" ht="7.5" customHeight="1">
      <c r="A11" s="914"/>
      <c r="B11" s="119"/>
      <c r="C11" s="915"/>
      <c r="D11" s="915"/>
      <c r="E11" s="915"/>
      <c r="F11" s="915"/>
      <c r="G11" s="915"/>
      <c r="H11" s="915"/>
      <c r="I11" s="915"/>
      <c r="J11" s="915"/>
      <c r="K11" s="915"/>
      <c r="L11" s="915"/>
      <c r="M11" s="915"/>
      <c r="N11" s="916"/>
      <c r="O11" s="893"/>
      <c r="P11" s="893"/>
    </row>
    <row r="12" spans="1:16" ht="18" customHeight="1">
      <c r="A12" s="172" t="s">
        <v>1323</v>
      </c>
      <c r="B12" s="917">
        <v>1.2</v>
      </c>
      <c r="C12" s="918">
        <v>1</v>
      </c>
      <c r="D12" s="918">
        <v>0.8</v>
      </c>
      <c r="E12" s="918">
        <v>0.9</v>
      </c>
      <c r="F12" s="918">
        <v>0.9</v>
      </c>
      <c r="G12" s="918">
        <v>1.1000000000000001</v>
      </c>
      <c r="H12" s="918">
        <v>1.2</v>
      </c>
      <c r="I12" s="918">
        <v>1.1000000000000001</v>
      </c>
      <c r="J12" s="918">
        <v>0.6</v>
      </c>
      <c r="K12" s="919">
        <v>0.5</v>
      </c>
      <c r="L12" s="919">
        <v>1.1000000000000001</v>
      </c>
      <c r="M12" s="919">
        <v>0.1</v>
      </c>
      <c r="N12" s="920">
        <v>-0.6</v>
      </c>
      <c r="O12" s="893"/>
      <c r="P12" s="893"/>
    </row>
    <row r="13" spans="1:16" ht="7.5" customHeight="1">
      <c r="A13" s="172"/>
      <c r="B13" s="921"/>
      <c r="C13" s="918"/>
      <c r="D13" s="918"/>
      <c r="E13" s="918"/>
      <c r="F13" s="918"/>
      <c r="G13" s="918"/>
      <c r="H13" s="918"/>
      <c r="I13" s="918"/>
      <c r="J13" s="922"/>
      <c r="K13" s="923"/>
      <c r="L13" s="923"/>
      <c r="M13" s="923"/>
      <c r="N13" s="924"/>
      <c r="O13" s="893"/>
      <c r="P13" s="893"/>
    </row>
    <row r="14" spans="1:16" ht="18" customHeight="1">
      <c r="A14" s="172" t="s">
        <v>1324</v>
      </c>
      <c r="B14" s="925">
        <v>19.100000000000001</v>
      </c>
      <c r="C14" s="926">
        <v>17.600000000000001</v>
      </c>
      <c r="D14" s="926">
        <v>17.8</v>
      </c>
      <c r="E14" s="926">
        <v>16.8</v>
      </c>
      <c r="F14" s="918">
        <v>16</v>
      </c>
      <c r="G14" s="926">
        <v>15.5</v>
      </c>
      <c r="H14" s="926">
        <v>15.2</v>
      </c>
      <c r="I14" s="926">
        <v>15.1</v>
      </c>
      <c r="J14" s="926">
        <v>14.6</v>
      </c>
      <c r="K14" s="927">
        <v>13.8</v>
      </c>
      <c r="L14" s="927">
        <v>12.9</v>
      </c>
      <c r="M14" s="927">
        <v>12.4</v>
      </c>
      <c r="N14" s="928">
        <v>11.2</v>
      </c>
      <c r="O14" s="893"/>
      <c r="P14" s="893"/>
    </row>
    <row r="15" spans="1:16" ht="7.5" customHeight="1">
      <c r="A15" s="172"/>
      <c r="B15" s="921"/>
      <c r="C15" s="926"/>
      <c r="D15" s="926"/>
      <c r="E15" s="926"/>
      <c r="F15" s="918"/>
      <c r="G15" s="918"/>
      <c r="H15" s="918"/>
      <c r="I15" s="918"/>
      <c r="J15" s="922"/>
      <c r="K15" s="923"/>
      <c r="L15" s="923"/>
      <c r="M15" s="923"/>
      <c r="N15" s="924"/>
      <c r="O15" s="893"/>
      <c r="P15" s="893"/>
    </row>
    <row r="16" spans="1:16" ht="18" customHeight="1">
      <c r="A16" s="172" t="s">
        <v>1325</v>
      </c>
      <c r="B16" s="925">
        <v>6</v>
      </c>
      <c r="C16" s="926">
        <v>6</v>
      </c>
      <c r="D16" s="926">
        <v>6.2</v>
      </c>
      <c r="E16" s="926">
        <v>6.2</v>
      </c>
      <c r="F16" s="926">
        <v>6.3</v>
      </c>
      <c r="G16" s="926">
        <v>6.2</v>
      </c>
      <c r="H16" s="926">
        <v>6.5</v>
      </c>
      <c r="I16" s="926">
        <v>6.4</v>
      </c>
      <c r="J16" s="926">
        <v>6.7</v>
      </c>
      <c r="K16" s="927">
        <v>6</v>
      </c>
      <c r="L16" s="927">
        <v>7.4</v>
      </c>
      <c r="M16" s="927">
        <v>8.1</v>
      </c>
      <c r="N16" s="928">
        <v>8.1999999999999993</v>
      </c>
      <c r="O16" s="893"/>
      <c r="P16" s="893"/>
    </row>
    <row r="17" spans="1:16" ht="7.5" customHeight="1">
      <c r="A17" s="172"/>
      <c r="B17" s="921"/>
      <c r="C17" s="918"/>
      <c r="D17" s="918"/>
      <c r="E17" s="918"/>
      <c r="F17" s="918"/>
      <c r="G17" s="918"/>
      <c r="H17" s="918"/>
      <c r="I17" s="918"/>
      <c r="J17" s="922"/>
      <c r="K17" s="923"/>
      <c r="L17" s="923"/>
      <c r="M17" s="923"/>
      <c r="N17" s="924"/>
      <c r="O17" s="893"/>
      <c r="P17" s="893"/>
    </row>
    <row r="18" spans="1:16" ht="18" customHeight="1">
      <c r="A18" s="172" t="s">
        <v>1326</v>
      </c>
      <c r="B18" s="929">
        <v>13.1</v>
      </c>
      <c r="C18" s="926">
        <v>11.6</v>
      </c>
      <c r="D18" s="926">
        <v>11.6</v>
      </c>
      <c r="E18" s="926">
        <v>10.7</v>
      </c>
      <c r="F18" s="926">
        <v>9.6999999999999993</v>
      </c>
      <c r="G18" s="926">
        <v>9.3000000000000007</v>
      </c>
      <c r="H18" s="926">
        <v>8.6999999999999993</v>
      </c>
      <c r="I18" s="926">
        <v>8.6999999999999993</v>
      </c>
      <c r="J18" s="926">
        <v>7.9</v>
      </c>
      <c r="K18" s="927">
        <v>7.7</v>
      </c>
      <c r="L18" s="927">
        <v>5.5</v>
      </c>
      <c r="M18" s="927">
        <v>4.3</v>
      </c>
      <c r="N18" s="928">
        <v>3</v>
      </c>
      <c r="O18" s="893"/>
      <c r="P18" s="893"/>
    </row>
    <row r="19" spans="1:16" ht="7.5" customHeight="1">
      <c r="A19" s="172"/>
      <c r="B19" s="925"/>
      <c r="C19" s="918"/>
      <c r="D19" s="918"/>
      <c r="E19" s="918"/>
      <c r="F19" s="926"/>
      <c r="G19" s="926"/>
      <c r="H19" s="926"/>
      <c r="I19" s="926"/>
      <c r="J19" s="926"/>
      <c r="K19" s="927"/>
      <c r="L19" s="927"/>
      <c r="M19" s="927"/>
      <c r="N19" s="928"/>
      <c r="O19" s="893"/>
      <c r="P19" s="893"/>
    </row>
    <row r="20" spans="1:16" ht="18" customHeight="1">
      <c r="A20" s="172" t="s">
        <v>1327</v>
      </c>
      <c r="B20" s="925">
        <v>-0.9</v>
      </c>
      <c r="C20" s="926">
        <v>-2.5</v>
      </c>
      <c r="D20" s="926">
        <v>-2.2999999999999998</v>
      </c>
      <c r="E20" s="926">
        <v>-2</v>
      </c>
      <c r="F20" s="926">
        <v>0.7</v>
      </c>
      <c r="G20" s="926">
        <v>2.1</v>
      </c>
      <c r="H20" s="926">
        <v>2.2999999999999998</v>
      </c>
      <c r="I20" s="926">
        <v>0.7</v>
      </c>
      <c r="J20" s="926">
        <v>-2.2999999999999998</v>
      </c>
      <c r="K20" s="927">
        <v>-4.3</v>
      </c>
      <c r="L20" s="927">
        <v>4</v>
      </c>
      <c r="M20" s="930">
        <v>-9.6999999999999993</v>
      </c>
      <c r="N20" s="928" t="s">
        <v>269</v>
      </c>
      <c r="O20" s="893"/>
      <c r="P20" s="893"/>
    </row>
    <row r="21" spans="1:16" ht="7.5" customHeight="1">
      <c r="A21" s="172"/>
      <c r="B21" s="925"/>
      <c r="C21" s="918"/>
      <c r="D21" s="918"/>
      <c r="E21" s="918"/>
      <c r="F21" s="926"/>
      <c r="G21" s="926"/>
      <c r="H21" s="926"/>
      <c r="I21" s="926"/>
      <c r="J21" s="926"/>
      <c r="K21" s="927"/>
      <c r="L21" s="927"/>
      <c r="M21" s="927"/>
      <c r="N21" s="928"/>
      <c r="O21" s="893"/>
      <c r="P21" s="893"/>
    </row>
    <row r="22" spans="1:16" ht="18" customHeight="1">
      <c r="A22" s="172" t="s">
        <v>1328</v>
      </c>
      <c r="B22" s="929">
        <v>12.6</v>
      </c>
      <c r="C22" s="926">
        <v>8.3000000000000007</v>
      </c>
      <c r="D22" s="926">
        <v>8.3000000000000007</v>
      </c>
      <c r="E22" s="926">
        <v>7.6</v>
      </c>
      <c r="F22" s="926">
        <v>8.5</v>
      </c>
      <c r="G22" s="927" t="s">
        <v>269</v>
      </c>
      <c r="H22" s="927" t="s">
        <v>269</v>
      </c>
      <c r="I22" s="927" t="s">
        <v>269</v>
      </c>
      <c r="J22" s="926">
        <v>7.4</v>
      </c>
      <c r="K22" s="927" t="s">
        <v>269</v>
      </c>
      <c r="L22" s="927" t="s">
        <v>269</v>
      </c>
      <c r="M22" s="927" t="s">
        <v>269</v>
      </c>
      <c r="N22" s="928" t="s">
        <v>269</v>
      </c>
      <c r="O22" s="893"/>
      <c r="P22" s="893"/>
    </row>
    <row r="23" spans="1:16" ht="7.5" customHeight="1">
      <c r="A23" s="172"/>
      <c r="B23" s="931"/>
      <c r="C23" s="932"/>
      <c r="D23" s="933"/>
      <c r="E23" s="933"/>
      <c r="F23" s="933"/>
      <c r="G23" s="933"/>
      <c r="H23" s="933"/>
      <c r="I23" s="934"/>
      <c r="J23" s="934"/>
      <c r="K23" s="934"/>
      <c r="L23" s="934"/>
      <c r="M23" s="934"/>
      <c r="N23" s="935"/>
      <c r="O23" s="893"/>
      <c r="P23" s="893"/>
    </row>
    <row r="24" spans="1:16" ht="18" customHeight="1">
      <c r="A24" s="172" t="s">
        <v>1329</v>
      </c>
      <c r="B24" s="931">
        <v>300</v>
      </c>
      <c r="C24" s="932">
        <v>326</v>
      </c>
      <c r="D24" s="933">
        <v>328</v>
      </c>
      <c r="E24" s="933">
        <v>331</v>
      </c>
      <c r="F24" s="934">
        <v>334</v>
      </c>
      <c r="G24" s="934">
        <v>338</v>
      </c>
      <c r="H24" s="934">
        <v>342</v>
      </c>
      <c r="I24" s="934">
        <v>346</v>
      </c>
      <c r="J24" s="934">
        <v>348</v>
      </c>
      <c r="K24" s="934">
        <v>350</v>
      </c>
      <c r="L24" s="934">
        <v>353</v>
      </c>
      <c r="M24" s="934">
        <v>354</v>
      </c>
      <c r="N24" s="936">
        <v>351</v>
      </c>
      <c r="O24" s="893"/>
      <c r="P24" s="893"/>
    </row>
    <row r="25" spans="1:16" ht="7.5" customHeight="1" thickBot="1">
      <c r="A25" s="937"/>
      <c r="B25" s="938"/>
      <c r="C25" s="939"/>
      <c r="D25" s="939"/>
      <c r="E25" s="939"/>
      <c r="F25" s="939"/>
      <c r="G25" s="939"/>
      <c r="H25" s="939"/>
      <c r="I25" s="939"/>
      <c r="J25" s="939"/>
      <c r="K25" s="940"/>
      <c r="L25" s="940"/>
      <c r="M25" s="940"/>
      <c r="N25" s="941"/>
      <c r="O25" s="893"/>
      <c r="P25" s="893"/>
    </row>
    <row r="26" spans="1:16" ht="18" customHeight="1">
      <c r="A26" s="942" t="s">
        <v>277</v>
      </c>
      <c r="B26" s="942"/>
      <c r="C26" s="942"/>
      <c r="D26" s="942"/>
      <c r="E26" s="942"/>
      <c r="F26" s="943"/>
      <c r="G26" s="944"/>
      <c r="H26" s="944"/>
      <c r="I26" s="945"/>
      <c r="J26" s="944"/>
      <c r="K26" s="943"/>
      <c r="L26" s="943"/>
      <c r="M26" s="943"/>
      <c r="N26" s="946" t="s">
        <v>1330</v>
      </c>
      <c r="O26" s="947"/>
      <c r="P26" s="893"/>
    </row>
    <row r="27" spans="1:16" ht="18" customHeight="1">
      <c r="A27" s="944" t="s">
        <v>332</v>
      </c>
      <c r="B27" s="944"/>
      <c r="C27" s="944"/>
      <c r="D27" s="944"/>
      <c r="E27" s="944"/>
      <c r="F27" s="944"/>
      <c r="G27" s="944"/>
      <c r="H27" s="944"/>
      <c r="I27" s="948"/>
      <c r="J27" s="944"/>
      <c r="K27" s="944"/>
      <c r="L27" s="944"/>
      <c r="M27" s="944"/>
      <c r="N27" s="949" t="s">
        <v>285</v>
      </c>
      <c r="O27" s="947"/>
      <c r="P27" s="893"/>
    </row>
    <row r="28" spans="1:16" ht="18" customHeight="1">
      <c r="A28" s="944" t="s">
        <v>1331</v>
      </c>
      <c r="B28" s="944"/>
      <c r="C28" s="944"/>
      <c r="D28" s="944"/>
      <c r="E28" s="944"/>
      <c r="F28" s="944"/>
      <c r="G28" s="944"/>
      <c r="H28" s="944"/>
      <c r="I28" s="948"/>
      <c r="J28" s="944"/>
      <c r="K28" s="944"/>
      <c r="L28" s="944"/>
      <c r="M28" s="944"/>
      <c r="N28" s="950"/>
      <c r="O28" s="947"/>
      <c r="P28" s="893"/>
    </row>
    <row r="29" spans="1:16">
      <c r="A29" s="893"/>
      <c r="B29" s="893"/>
      <c r="C29" s="893"/>
      <c r="D29" s="893"/>
      <c r="E29" s="893"/>
      <c r="F29" s="893"/>
      <c r="G29" s="893"/>
      <c r="H29" s="893"/>
      <c r="I29" s="893"/>
      <c r="J29" s="893"/>
      <c r="K29" s="893"/>
      <c r="L29" s="893"/>
      <c r="M29" s="893"/>
      <c r="N29" s="893"/>
      <c r="O29" s="893"/>
      <c r="P29" s="893"/>
    </row>
    <row r="30" spans="1:16">
      <c r="A30" s="893"/>
      <c r="B30" s="893"/>
      <c r="C30" s="951"/>
      <c r="D30" s="951"/>
      <c r="E30" s="951"/>
      <c r="F30" s="951"/>
      <c r="G30" s="951"/>
      <c r="H30" s="951"/>
      <c r="I30" s="951"/>
      <c r="J30" s="951"/>
      <c r="K30" s="951"/>
      <c r="L30" s="951"/>
      <c r="M30" s="951"/>
      <c r="N30" s="893"/>
      <c r="O30" s="893"/>
      <c r="P30" s="893"/>
    </row>
    <row r="31" spans="1:16" ht="15" customHeight="1">
      <c r="A31" s="893"/>
      <c r="B31" s="893"/>
      <c r="C31" s="893"/>
      <c r="D31" s="952"/>
      <c r="E31" s="952"/>
      <c r="F31" s="952"/>
      <c r="G31" s="952"/>
      <c r="H31" s="952"/>
      <c r="I31" s="952"/>
      <c r="J31" s="952"/>
      <c r="K31" s="952"/>
      <c r="L31" s="952"/>
      <c r="M31" s="952"/>
      <c r="N31" s="952"/>
      <c r="O31" s="893"/>
      <c r="P31" s="893"/>
    </row>
    <row r="32" spans="1:16">
      <c r="A32" s="893"/>
      <c r="B32" s="893"/>
      <c r="C32" s="893"/>
      <c r="D32" s="893"/>
      <c r="E32" s="893"/>
      <c r="F32" s="909"/>
      <c r="G32" s="909"/>
      <c r="H32" s="909"/>
      <c r="I32" s="909"/>
      <c r="J32" s="909"/>
      <c r="K32" s="909"/>
      <c r="L32" s="909"/>
      <c r="M32" s="909"/>
      <c r="N32" s="909"/>
      <c r="O32" s="893"/>
      <c r="P32" s="893"/>
    </row>
    <row r="33" spans="1:16">
      <c r="A33" s="893"/>
      <c r="B33" s="893"/>
      <c r="C33" s="893"/>
      <c r="D33" s="893"/>
      <c r="E33" s="893"/>
      <c r="F33" s="953"/>
      <c r="G33" s="953"/>
      <c r="H33" s="953"/>
      <c r="I33" s="953"/>
      <c r="J33" s="953"/>
      <c r="K33" s="953"/>
      <c r="L33" s="953"/>
      <c r="M33" s="953"/>
      <c r="N33" s="953"/>
      <c r="O33" s="893"/>
      <c r="P33" s="893"/>
    </row>
    <row r="34" spans="1:16">
      <c r="A34" s="893"/>
      <c r="B34" s="954"/>
      <c r="C34" s="954"/>
      <c r="D34" s="954"/>
      <c r="E34" s="954"/>
      <c r="F34" s="954"/>
      <c r="G34" s="954"/>
      <c r="H34" s="954"/>
      <c r="I34" s="954"/>
      <c r="J34" s="954"/>
      <c r="K34" s="954"/>
      <c r="L34" s="954"/>
      <c r="M34" s="954"/>
      <c r="N34" s="893"/>
      <c r="O34" s="893"/>
      <c r="P34" s="893"/>
    </row>
    <row r="35" spans="1:16">
      <c r="A35" s="893"/>
      <c r="B35" s="954"/>
      <c r="C35" s="954"/>
      <c r="D35" s="954"/>
      <c r="E35" s="954"/>
      <c r="F35" s="954"/>
      <c r="G35" s="954"/>
      <c r="H35" s="954"/>
      <c r="I35" s="954"/>
      <c r="J35" s="954"/>
      <c r="K35" s="954"/>
      <c r="L35" s="954"/>
      <c r="M35" s="954"/>
      <c r="N35" s="893"/>
      <c r="O35" s="893"/>
      <c r="P35" s="893"/>
    </row>
    <row r="36" spans="1:16">
      <c r="A36" s="893"/>
      <c r="B36" s="893"/>
      <c r="C36" s="893"/>
      <c r="D36" s="893"/>
      <c r="E36" s="893"/>
      <c r="F36" s="893"/>
      <c r="G36" s="893"/>
      <c r="H36" s="893"/>
      <c r="I36" s="893"/>
      <c r="J36" s="893"/>
      <c r="K36" s="893"/>
      <c r="L36" s="893"/>
      <c r="M36" s="893"/>
      <c r="N36" s="893"/>
      <c r="O36" s="893"/>
      <c r="P36" s="893"/>
    </row>
    <row r="37" spans="1:16">
      <c r="A37" s="893"/>
      <c r="B37" s="893"/>
      <c r="C37" s="893"/>
      <c r="D37" s="893"/>
      <c r="E37" s="893"/>
      <c r="F37" s="893"/>
      <c r="G37" s="893"/>
      <c r="H37" s="893"/>
      <c r="I37" s="893"/>
      <c r="J37" s="893"/>
      <c r="K37" s="893"/>
      <c r="L37" s="893"/>
      <c r="M37" s="893"/>
      <c r="N37" s="893"/>
      <c r="O37" s="893"/>
      <c r="P37" s="893"/>
    </row>
    <row r="38" spans="1:16">
      <c r="A38" s="893"/>
      <c r="B38" s="893"/>
      <c r="C38" s="893"/>
      <c r="D38" s="893"/>
      <c r="E38" s="893"/>
      <c r="F38" s="893"/>
      <c r="G38" s="893"/>
      <c r="H38" s="893"/>
      <c r="I38" s="893"/>
      <c r="J38" s="893"/>
      <c r="K38" s="893"/>
      <c r="L38" s="893"/>
      <c r="M38" s="893"/>
      <c r="N38" s="893"/>
      <c r="O38" s="893"/>
      <c r="P38" s="893"/>
    </row>
    <row r="39" spans="1:16">
      <c r="A39" s="893"/>
      <c r="B39" s="893"/>
      <c r="C39" s="893"/>
      <c r="D39" s="893"/>
      <c r="E39" s="893"/>
      <c r="F39" s="893"/>
      <c r="G39" s="893"/>
      <c r="H39" s="893"/>
      <c r="I39" s="893"/>
      <c r="J39" s="893"/>
      <c r="K39" s="893"/>
      <c r="L39" s="893"/>
      <c r="M39" s="893"/>
      <c r="N39" s="893"/>
      <c r="O39" s="893"/>
      <c r="P39" s="893"/>
    </row>
    <row r="40" spans="1:16">
      <c r="A40" s="893"/>
      <c r="B40" s="893"/>
      <c r="C40" s="893"/>
      <c r="D40" s="893"/>
      <c r="E40" s="893"/>
      <c r="F40" s="893"/>
      <c r="G40" s="893"/>
      <c r="H40" s="893"/>
      <c r="I40" s="893"/>
      <c r="J40" s="893"/>
      <c r="K40" s="893"/>
      <c r="L40" s="893"/>
      <c r="M40" s="893"/>
      <c r="N40" s="893"/>
      <c r="O40" s="893"/>
      <c r="P40" s="893"/>
    </row>
    <row r="41" spans="1:16">
      <c r="A41" s="893"/>
      <c r="B41" s="893"/>
      <c r="C41" s="893"/>
      <c r="D41" s="893"/>
      <c r="E41" s="893"/>
      <c r="F41" s="893"/>
      <c r="G41" s="893"/>
      <c r="H41" s="893"/>
      <c r="I41" s="893"/>
      <c r="J41" s="893"/>
      <c r="K41" s="893"/>
      <c r="L41" s="893"/>
      <c r="M41" s="893"/>
      <c r="N41" s="893"/>
      <c r="O41" s="893"/>
      <c r="P41" s="893"/>
    </row>
    <row r="42" spans="1:16">
      <c r="A42" s="893"/>
      <c r="B42" s="893"/>
      <c r="C42" s="893"/>
      <c r="D42" s="893"/>
      <c r="E42" s="893"/>
      <c r="F42" s="893"/>
      <c r="G42" s="893"/>
      <c r="H42" s="893"/>
      <c r="I42" s="893"/>
      <c r="J42" s="893"/>
      <c r="K42" s="893"/>
      <c r="L42" s="893"/>
      <c r="M42" s="893"/>
      <c r="N42" s="893"/>
      <c r="O42" s="893"/>
      <c r="P42" s="893"/>
    </row>
    <row r="43" spans="1:16">
      <c r="A43" s="893"/>
      <c r="B43" s="893"/>
      <c r="C43" s="893"/>
      <c r="D43" s="893"/>
      <c r="E43" s="893"/>
      <c r="F43" s="893"/>
      <c r="G43" s="893"/>
      <c r="H43" s="893"/>
      <c r="I43" s="893"/>
      <c r="J43" s="893"/>
      <c r="K43" s="893"/>
      <c r="L43" s="893"/>
      <c r="M43" s="893"/>
      <c r="N43" s="893"/>
      <c r="O43" s="893"/>
      <c r="P43" s="893"/>
    </row>
    <row r="44" spans="1:16">
      <c r="A44" s="893"/>
      <c r="B44" s="893"/>
      <c r="C44" s="893"/>
      <c r="D44" s="893"/>
      <c r="E44" s="893"/>
      <c r="F44" s="893"/>
      <c r="G44" s="893"/>
      <c r="H44" s="893"/>
      <c r="I44" s="893"/>
      <c r="J44" s="893"/>
      <c r="K44" s="893"/>
      <c r="L44" s="893"/>
      <c r="M44" s="893"/>
      <c r="N44" s="893"/>
      <c r="O44" s="893"/>
      <c r="P44" s="893"/>
    </row>
    <row r="45" spans="1:16">
      <c r="A45" s="893"/>
      <c r="B45" s="893"/>
      <c r="C45" s="893"/>
      <c r="D45" s="893"/>
      <c r="E45" s="893"/>
      <c r="F45" s="893"/>
      <c r="G45" s="893"/>
      <c r="H45" s="893"/>
      <c r="I45" s="893"/>
      <c r="J45" s="893"/>
      <c r="K45" s="893"/>
      <c r="L45" s="893"/>
      <c r="M45" s="893"/>
      <c r="N45" s="893"/>
      <c r="O45" s="893"/>
      <c r="P45" s="893"/>
    </row>
    <row r="46" spans="1:16">
      <c r="A46" s="893"/>
      <c r="B46" s="893"/>
      <c r="C46" s="893"/>
      <c r="D46" s="893"/>
      <c r="E46" s="893"/>
      <c r="F46" s="893"/>
      <c r="G46" s="893"/>
      <c r="H46" s="893"/>
      <c r="I46" s="893"/>
      <c r="J46" s="893"/>
      <c r="K46" s="893"/>
      <c r="L46" s="893"/>
      <c r="M46" s="893"/>
      <c r="N46" s="893"/>
      <c r="O46" s="893"/>
      <c r="P46" s="893"/>
    </row>
    <row r="47" spans="1:16">
      <c r="A47" s="893"/>
      <c r="B47" s="893"/>
      <c r="C47" s="893"/>
      <c r="D47" s="893"/>
      <c r="E47" s="893"/>
      <c r="F47" s="893"/>
      <c r="G47" s="893"/>
      <c r="H47" s="893"/>
      <c r="I47" s="893"/>
      <c r="J47" s="893"/>
      <c r="K47" s="893"/>
      <c r="L47" s="893"/>
      <c r="M47" s="893"/>
      <c r="N47" s="893"/>
      <c r="O47" s="893"/>
      <c r="P47" s="893"/>
    </row>
    <row r="48" spans="1:16">
      <c r="A48" s="893"/>
      <c r="B48" s="893"/>
      <c r="C48" s="893"/>
      <c r="D48" s="893"/>
      <c r="E48" s="893"/>
      <c r="F48" s="893"/>
      <c r="G48" s="893"/>
      <c r="H48" s="893"/>
      <c r="I48" s="893"/>
      <c r="J48" s="893"/>
      <c r="K48" s="893"/>
      <c r="L48" s="893"/>
      <c r="M48" s="893"/>
      <c r="N48" s="893"/>
      <c r="O48" s="893"/>
      <c r="P48" s="893"/>
    </row>
  </sheetData>
  <mergeCells count="1">
    <mergeCell ref="A3:N3"/>
  </mergeCells>
  <hyperlinks>
    <hyperlink ref="N2" location="පටුන!A1" display="පටුන වෙත"/>
  </hyperlinks>
  <pageMargins left="0.7" right="0.7" top="0.75" bottom="0.75" header="0.3" footer="0.3"/>
  <pageSetup paperSize="9" scale="51" orientation="portrait" r:id="rId1"/>
  <headerFooter>
    <oddHeader>&amp;L&amp;"Calibri"&amp;10&amp;K000000 [Public]&amp;1#_x000D_</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5"/>
  <sheetViews>
    <sheetView zoomScaleNormal="100" zoomScaleSheetLayoutView="100" workbookViewId="0">
      <selection activeCell="L2" sqref="L2"/>
    </sheetView>
  </sheetViews>
  <sheetFormatPr defaultRowHeight="13.5"/>
  <cols>
    <col min="1" max="1" width="62.625" style="958" customWidth="1"/>
    <col min="2" max="12" width="8.5" style="958" customWidth="1"/>
    <col min="13" max="16384" width="9" style="958"/>
  </cols>
  <sheetData>
    <row r="1" spans="1:12" s="956" customFormat="1" ht="15.75">
      <c r="A1" s="955" t="s">
        <v>114</v>
      </c>
      <c r="B1" s="90"/>
      <c r="C1" s="90"/>
      <c r="D1" s="90"/>
      <c r="E1" s="2128"/>
      <c r="F1" s="2128"/>
      <c r="G1" s="90"/>
      <c r="H1" s="90"/>
      <c r="I1" s="90"/>
      <c r="J1" s="90"/>
      <c r="K1" s="90"/>
      <c r="L1" s="46" t="s">
        <v>1332</v>
      </c>
    </row>
    <row r="2" spans="1:12" s="956" customFormat="1" ht="15.75">
      <c r="A2" s="955"/>
      <c r="B2" s="90"/>
      <c r="C2" s="90"/>
      <c r="D2" s="90"/>
      <c r="E2" s="957"/>
      <c r="F2" s="957"/>
      <c r="G2" s="90"/>
      <c r="H2" s="90"/>
      <c r="I2" s="90"/>
      <c r="J2" s="90"/>
      <c r="K2" s="90"/>
      <c r="L2" s="1981" t="s">
        <v>1482</v>
      </c>
    </row>
    <row r="3" spans="1:12" s="956" customFormat="1" ht="15.75">
      <c r="A3" s="1990" t="s">
        <v>1333</v>
      </c>
      <c r="B3" s="1990"/>
      <c r="C3" s="1990"/>
      <c r="D3" s="1990"/>
      <c r="E3" s="1990"/>
      <c r="F3" s="1990"/>
      <c r="G3" s="1990"/>
      <c r="H3" s="1990"/>
      <c r="I3" s="1990"/>
      <c r="J3" s="1990"/>
      <c r="K3" s="1990"/>
      <c r="L3" s="1990"/>
    </row>
    <row r="4" spans="1:12" ht="14.25" thickBot="1">
      <c r="A4" s="100"/>
      <c r="B4" s="56"/>
      <c r="C4" s="56"/>
      <c r="D4" s="56"/>
      <c r="E4" s="171"/>
      <c r="F4" s="56"/>
      <c r="G4" s="56"/>
      <c r="H4" s="56"/>
      <c r="I4" s="56"/>
      <c r="J4" s="56"/>
      <c r="K4" s="56"/>
      <c r="L4" s="56"/>
    </row>
    <row r="5" spans="1:12" s="965" customFormat="1" ht="18" customHeight="1" thickBot="1">
      <c r="A5" s="91" t="s">
        <v>1334</v>
      </c>
      <c r="B5" s="959">
        <v>2013</v>
      </c>
      <c r="C5" s="960">
        <v>2014</v>
      </c>
      <c r="D5" s="961">
        <v>2015</v>
      </c>
      <c r="E5" s="961">
        <v>2016</v>
      </c>
      <c r="F5" s="961">
        <v>2017</v>
      </c>
      <c r="G5" s="962">
        <v>2018</v>
      </c>
      <c r="H5" s="963">
        <v>2019</v>
      </c>
      <c r="I5" s="963">
        <v>2020</v>
      </c>
      <c r="J5" s="963">
        <v>2021</v>
      </c>
      <c r="K5" s="963">
        <v>2022</v>
      </c>
      <c r="L5" s="964">
        <v>2023</v>
      </c>
    </row>
    <row r="6" spans="1:12" ht="18" customHeight="1">
      <c r="A6" s="37" t="s">
        <v>1335</v>
      </c>
      <c r="B6" s="4"/>
      <c r="C6" s="966"/>
      <c r="D6" s="967"/>
      <c r="E6" s="967"/>
      <c r="F6" s="120"/>
      <c r="G6" s="120"/>
      <c r="H6" s="967"/>
      <c r="I6" s="967"/>
      <c r="J6" s="967"/>
      <c r="K6" s="967"/>
      <c r="L6" s="121"/>
    </row>
    <row r="7" spans="1:12" ht="18" customHeight="1">
      <c r="A7" s="94" t="s">
        <v>1336</v>
      </c>
      <c r="B7" s="968" t="s">
        <v>1337</v>
      </c>
      <c r="C7" s="969" t="s">
        <v>1337</v>
      </c>
      <c r="D7" s="969" t="s">
        <v>1337</v>
      </c>
      <c r="E7" s="969" t="s">
        <v>1337</v>
      </c>
      <c r="F7" s="969" t="s">
        <v>1337</v>
      </c>
      <c r="G7" s="969" t="s">
        <v>1337</v>
      </c>
      <c r="H7" s="969" t="s">
        <v>1337</v>
      </c>
      <c r="I7" s="969" t="s">
        <v>1337</v>
      </c>
      <c r="J7" s="969" t="s">
        <v>1337</v>
      </c>
      <c r="K7" s="969" t="s">
        <v>1337</v>
      </c>
      <c r="L7" s="970" t="s">
        <v>1337</v>
      </c>
    </row>
    <row r="8" spans="1:12" ht="18" customHeight="1">
      <c r="A8" s="94" t="s">
        <v>1338</v>
      </c>
      <c r="B8" s="971">
        <v>16.2</v>
      </c>
      <c r="C8" s="972">
        <v>15.2</v>
      </c>
      <c r="D8" s="973">
        <v>15.023688414353916</v>
      </c>
      <c r="E8" s="973">
        <v>13.794730485588834</v>
      </c>
      <c r="F8" s="973">
        <v>13.328153602416805</v>
      </c>
      <c r="G8" s="973">
        <v>11.665652672708738</v>
      </c>
      <c r="H8" s="973">
        <v>11.996250815929296</v>
      </c>
      <c r="I8" s="973">
        <v>11.231212217216264</v>
      </c>
      <c r="J8" s="973">
        <v>8.8308535976221147</v>
      </c>
      <c r="K8" s="973">
        <v>7.7319121907584876</v>
      </c>
      <c r="L8" s="974">
        <v>7.4196266392570278</v>
      </c>
    </row>
    <row r="9" spans="1:12" ht="18" customHeight="1">
      <c r="A9" s="94" t="s">
        <v>1339</v>
      </c>
      <c r="B9" s="968">
        <v>55</v>
      </c>
      <c r="C9" s="969">
        <v>52.7</v>
      </c>
      <c r="D9" s="973">
        <v>55.485196339591667</v>
      </c>
      <c r="E9" s="973">
        <v>55.613959469118456</v>
      </c>
      <c r="F9" s="973">
        <v>57.399408469998946</v>
      </c>
      <c r="G9" s="973">
        <v>53.21596968782984</v>
      </c>
      <c r="H9" s="973">
        <v>54.86045669249323</v>
      </c>
      <c r="I9" s="973">
        <v>51.535066767031601</v>
      </c>
      <c r="J9" s="973">
        <v>47.585267247227975</v>
      </c>
      <c r="K9" s="973">
        <v>47.998274712975835</v>
      </c>
      <c r="L9" s="974">
        <v>44.522243560715594</v>
      </c>
    </row>
    <row r="10" spans="1:12" ht="18" customHeight="1">
      <c r="A10" s="94" t="s">
        <v>1340</v>
      </c>
      <c r="B10" s="968">
        <v>64.7</v>
      </c>
      <c r="C10" s="969">
        <v>63.8</v>
      </c>
      <c r="D10" s="973">
        <v>65.400000000000006</v>
      </c>
      <c r="E10" s="973">
        <v>65.811168042325335</v>
      </c>
      <c r="F10" s="973">
        <v>67.628963538271535</v>
      </c>
      <c r="G10" s="973">
        <v>66.346013198420792</v>
      </c>
      <c r="H10" s="973">
        <v>68.144822826146907</v>
      </c>
      <c r="I10" s="973">
        <v>66.433388926503511</v>
      </c>
      <c r="J10" s="973">
        <v>66.849222303323373</v>
      </c>
      <c r="K10" s="973">
        <v>66.992936495447452</v>
      </c>
      <c r="L10" s="974">
        <v>66.374982302441623</v>
      </c>
    </row>
    <row r="11" spans="1:12" ht="18" customHeight="1">
      <c r="A11" s="94" t="s">
        <v>1341</v>
      </c>
      <c r="B11" s="968">
        <v>67.900000000000006</v>
      </c>
      <c r="C11" s="972">
        <v>68.024999999999991</v>
      </c>
      <c r="D11" s="973">
        <v>67.400000000000006</v>
      </c>
      <c r="E11" s="973">
        <v>67.601848108215023</v>
      </c>
      <c r="F11" s="973">
        <v>68.140094027271246</v>
      </c>
      <c r="G11" s="973">
        <v>65.985116619858331</v>
      </c>
      <c r="H11" s="973">
        <v>67.600609687694018</v>
      </c>
      <c r="I11" s="973">
        <v>66.839860079998886</v>
      </c>
      <c r="J11" s="973">
        <v>67.286988088045092</v>
      </c>
      <c r="K11" s="973">
        <v>67.085955454751968</v>
      </c>
      <c r="L11" s="974">
        <v>66.437793517576608</v>
      </c>
    </row>
    <row r="12" spans="1:12" ht="18" customHeight="1">
      <c r="A12" s="94" t="s">
        <v>1342</v>
      </c>
      <c r="B12" s="975">
        <v>54.1</v>
      </c>
      <c r="C12" s="969">
        <v>53.4</v>
      </c>
      <c r="D12" s="973">
        <v>54</v>
      </c>
      <c r="E12" s="973">
        <v>54.424715461169356</v>
      </c>
      <c r="F12" s="973">
        <v>54.640184388974298</v>
      </c>
      <c r="G12" s="973">
        <v>52.764684178139916</v>
      </c>
      <c r="H12" s="973">
        <v>52.6</v>
      </c>
      <c r="I12" s="973">
        <v>50.981017834869178</v>
      </c>
      <c r="J12" s="973">
        <v>50.760524426633239</v>
      </c>
      <c r="K12" s="973">
        <v>51</v>
      </c>
      <c r="L12" s="974">
        <v>50.003267812166349</v>
      </c>
    </row>
    <row r="13" spans="1:12" ht="18" customHeight="1">
      <c r="A13" s="37" t="s">
        <v>1343</v>
      </c>
      <c r="B13" s="971"/>
      <c r="C13" s="972"/>
      <c r="D13" s="973"/>
      <c r="E13" s="973"/>
      <c r="F13" s="973"/>
      <c r="G13" s="973"/>
      <c r="H13" s="973"/>
      <c r="I13" s="973"/>
      <c r="J13" s="973"/>
      <c r="K13" s="973"/>
      <c r="L13" s="974"/>
    </row>
    <row r="14" spans="1:12" ht="18" customHeight="1">
      <c r="A14" s="94" t="s">
        <v>1297</v>
      </c>
      <c r="B14" s="971">
        <v>74.900000000000006</v>
      </c>
      <c r="C14" s="972">
        <v>74.625</v>
      </c>
      <c r="D14" s="973">
        <v>74.7</v>
      </c>
      <c r="E14" s="973">
        <v>75.075802971014525</v>
      </c>
      <c r="F14" s="973">
        <v>74.529092113075592</v>
      </c>
      <c r="G14" s="973">
        <v>72.972611157747423</v>
      </c>
      <c r="H14" s="973">
        <v>72.984362210393002</v>
      </c>
      <c r="I14" s="973">
        <v>71.874021661687678</v>
      </c>
      <c r="J14" s="973">
        <v>71.015420938647864</v>
      </c>
      <c r="K14" s="973">
        <v>70.511843070879607</v>
      </c>
      <c r="L14" s="974">
        <v>68.599999999999994</v>
      </c>
    </row>
    <row r="15" spans="1:12" ht="18" customHeight="1">
      <c r="A15" s="94" t="s">
        <v>1284</v>
      </c>
      <c r="B15" s="971">
        <v>35.4</v>
      </c>
      <c r="C15" s="972">
        <v>34.6</v>
      </c>
      <c r="D15" s="973">
        <v>35.9</v>
      </c>
      <c r="E15" s="973">
        <v>35.884376290093101</v>
      </c>
      <c r="F15" s="973">
        <v>36.626037204088924</v>
      </c>
      <c r="G15" s="973">
        <v>33.57326959850792</v>
      </c>
      <c r="H15" s="973">
        <v>34.466207627829547</v>
      </c>
      <c r="I15" s="973">
        <v>32.048687426045497</v>
      </c>
      <c r="J15" s="973">
        <v>31.801926754817849</v>
      </c>
      <c r="K15" s="973">
        <v>32.07922719599545</v>
      </c>
      <c r="L15" s="974">
        <v>31.3</v>
      </c>
    </row>
    <row r="16" spans="1:12" ht="18" customHeight="1">
      <c r="A16" s="37" t="s">
        <v>1344</v>
      </c>
      <c r="B16" s="971"/>
      <c r="C16" s="972"/>
      <c r="D16" s="973"/>
      <c r="E16" s="973"/>
      <c r="F16" s="973"/>
      <c r="G16" s="973"/>
      <c r="H16" s="973"/>
      <c r="I16" s="973"/>
      <c r="J16" s="973"/>
      <c r="K16" s="973"/>
      <c r="L16" s="974"/>
    </row>
    <row r="17" spans="1:12" ht="18" customHeight="1">
      <c r="A17" s="94" t="s">
        <v>1345</v>
      </c>
      <c r="B17" s="971">
        <v>47.7</v>
      </c>
      <c r="C17" s="972">
        <v>48.7</v>
      </c>
      <c r="D17" s="973">
        <v>48.615044877579983</v>
      </c>
      <c r="E17" s="973">
        <v>49.8</v>
      </c>
      <c r="F17" s="973">
        <v>50.493420963759363</v>
      </c>
      <c r="G17" s="973">
        <v>49.7</v>
      </c>
      <c r="H17" s="973">
        <v>50.2</v>
      </c>
      <c r="I17" s="973">
        <v>46.958687107513121</v>
      </c>
      <c r="J17" s="973">
        <v>46.890581579719409</v>
      </c>
      <c r="K17" s="973">
        <v>47.193445978427022</v>
      </c>
      <c r="L17" s="974">
        <v>46</v>
      </c>
    </row>
    <row r="18" spans="1:12" ht="18" customHeight="1">
      <c r="A18" s="94" t="s">
        <v>1346</v>
      </c>
      <c r="B18" s="971">
        <v>54.9</v>
      </c>
      <c r="C18" s="972">
        <v>54.1</v>
      </c>
      <c r="D18" s="973">
        <v>54.795620666642208</v>
      </c>
      <c r="E18" s="973">
        <v>54.614778487144726</v>
      </c>
      <c r="F18" s="973">
        <v>54.840712134726388</v>
      </c>
      <c r="G18" s="973">
        <v>52.3</v>
      </c>
      <c r="H18" s="973">
        <v>52.7</v>
      </c>
      <c r="I18" s="973">
        <v>51.333662983057174</v>
      </c>
      <c r="J18" s="973">
        <v>50.547619239387295</v>
      </c>
      <c r="K18" s="973">
        <v>50.338510811672599</v>
      </c>
      <c r="L18" s="974">
        <v>49.1</v>
      </c>
    </row>
    <row r="19" spans="1:12" ht="7.5" customHeight="1">
      <c r="A19" s="159"/>
      <c r="B19" s="971"/>
      <c r="C19" s="972"/>
      <c r="D19" s="973"/>
      <c r="E19" s="973"/>
      <c r="F19" s="973"/>
      <c r="G19" s="973"/>
      <c r="H19" s="973"/>
      <c r="I19" s="973"/>
      <c r="J19" s="973"/>
      <c r="K19" s="973"/>
      <c r="L19" s="974"/>
    </row>
    <row r="20" spans="1:12" ht="18" customHeight="1">
      <c r="A20" s="37" t="s">
        <v>1347</v>
      </c>
      <c r="B20" s="971">
        <v>53.7</v>
      </c>
      <c r="C20" s="972">
        <v>53.2</v>
      </c>
      <c r="D20" s="973">
        <v>53.752797827763423</v>
      </c>
      <c r="E20" s="973">
        <v>53.802121345737497</v>
      </c>
      <c r="F20" s="973">
        <v>54.071775945059336</v>
      </c>
      <c r="G20" s="973">
        <v>51.8</v>
      </c>
      <c r="H20" s="973">
        <v>52.3</v>
      </c>
      <c r="I20" s="973">
        <v>50.578921735800918</v>
      </c>
      <c r="J20" s="973">
        <v>49.923529604960287</v>
      </c>
      <c r="K20" s="973">
        <v>49.799038172645865</v>
      </c>
      <c r="L20" s="974">
        <v>48.6</v>
      </c>
    </row>
    <row r="21" spans="1:12" ht="7.5" customHeight="1" thickBot="1">
      <c r="A21" s="166"/>
      <c r="B21" s="976"/>
      <c r="C21" s="977"/>
      <c r="D21" s="978"/>
      <c r="E21" s="978"/>
      <c r="F21" s="978"/>
      <c r="G21" s="978"/>
      <c r="H21" s="978"/>
      <c r="I21" s="978"/>
      <c r="J21" s="978"/>
      <c r="K21" s="978"/>
      <c r="L21" s="979"/>
    </row>
    <row r="22" spans="1:12" s="986" customFormat="1" ht="18" customHeight="1" thickBot="1">
      <c r="A22" s="980" t="s">
        <v>1348</v>
      </c>
      <c r="B22" s="981">
        <v>8034</v>
      </c>
      <c r="C22" s="982">
        <v>8049</v>
      </c>
      <c r="D22" s="982">
        <v>8214</v>
      </c>
      <c r="E22" s="982">
        <v>8311</v>
      </c>
      <c r="F22" s="982">
        <v>8567</v>
      </c>
      <c r="G22" s="983">
        <v>8388</v>
      </c>
      <c r="H22" s="984">
        <v>8592</v>
      </c>
      <c r="I22" s="984">
        <v>8466.6061467441596</v>
      </c>
      <c r="J22" s="984">
        <v>8553.2898165524657</v>
      </c>
      <c r="K22" s="984">
        <v>8547.1114723099708</v>
      </c>
      <c r="L22" s="985">
        <v>8408</v>
      </c>
    </row>
    <row r="23" spans="1:12" ht="18" customHeight="1">
      <c r="A23" s="987" t="s">
        <v>1349</v>
      </c>
      <c r="B23" s="56"/>
      <c r="C23" s="988"/>
      <c r="D23" s="988"/>
      <c r="E23" s="56"/>
      <c r="F23" s="56"/>
      <c r="G23" s="989"/>
      <c r="H23" s="56"/>
      <c r="I23" s="56"/>
      <c r="J23" s="56"/>
      <c r="K23" s="56"/>
      <c r="L23" s="9" t="s">
        <v>47</v>
      </c>
    </row>
    <row r="24" spans="1:12" ht="18" customHeight="1">
      <c r="A24" s="990" t="s">
        <v>1350</v>
      </c>
      <c r="B24" s="56"/>
      <c r="C24" s="988"/>
      <c r="D24" s="988"/>
      <c r="E24" s="56"/>
      <c r="F24" s="56"/>
      <c r="G24" s="989"/>
      <c r="H24" s="56"/>
      <c r="I24" s="56"/>
      <c r="J24" s="56"/>
      <c r="K24" s="56"/>
      <c r="L24" s="56"/>
    </row>
    <row r="25" spans="1:12" ht="18" customHeight="1">
      <c r="A25" s="991" t="s">
        <v>1351</v>
      </c>
      <c r="B25" s="56"/>
      <c r="C25" s="56"/>
      <c r="D25" s="56"/>
      <c r="E25" s="56"/>
      <c r="F25" s="56"/>
      <c r="G25" s="56"/>
      <c r="H25" s="56"/>
      <c r="I25" s="56"/>
      <c r="J25" s="56"/>
      <c r="K25" s="56"/>
      <c r="L25" s="56"/>
    </row>
  </sheetData>
  <mergeCells count="2">
    <mergeCell ref="E1:F1"/>
    <mergeCell ref="A3:L3"/>
  </mergeCells>
  <hyperlinks>
    <hyperlink ref="L2" location="පටුන!A1" display="පටුන වෙත"/>
  </hyperlinks>
  <pageMargins left="0.7" right="0.7" top="0.75" bottom="0.75" header="0.3" footer="0.3"/>
  <pageSetup paperSize="9" scale="50" orientation="portrait" r:id="rId1"/>
  <headerFooter>
    <oddHeader>&amp;L&amp;"Calibri"&amp;10&amp;K000000 [Public]&amp;1#_x000D_</odd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3"/>
  <sheetViews>
    <sheetView zoomScaleNormal="100" zoomScaleSheetLayoutView="100" workbookViewId="0">
      <selection activeCell="L2" sqref="L2"/>
    </sheetView>
  </sheetViews>
  <sheetFormatPr defaultRowHeight="13.5"/>
  <cols>
    <col min="1" max="1" width="62.625" style="958" customWidth="1"/>
    <col min="2" max="12" width="8.5" style="958" customWidth="1"/>
    <col min="13" max="16384" width="9" style="958"/>
  </cols>
  <sheetData>
    <row r="1" spans="1:12" s="956" customFormat="1" ht="15.75">
      <c r="A1" s="955" t="s">
        <v>114</v>
      </c>
      <c r="B1" s="90"/>
      <c r="C1" s="90"/>
      <c r="D1" s="90"/>
      <c r="E1" s="2128"/>
      <c r="F1" s="2128"/>
      <c r="G1" s="90"/>
      <c r="H1" s="90"/>
      <c r="I1" s="90"/>
      <c r="J1" s="90"/>
      <c r="K1" s="90"/>
      <c r="L1" s="46" t="s">
        <v>1352</v>
      </c>
    </row>
    <row r="2" spans="1:12" s="956" customFormat="1" ht="15.75">
      <c r="A2" s="955"/>
      <c r="B2" s="90"/>
      <c r="C2" s="90"/>
      <c r="D2" s="90"/>
      <c r="E2" s="957"/>
      <c r="F2" s="957"/>
      <c r="G2" s="90"/>
      <c r="H2" s="90"/>
      <c r="I2" s="90"/>
      <c r="J2" s="90"/>
      <c r="K2" s="90"/>
      <c r="L2" s="1981" t="s">
        <v>1482</v>
      </c>
    </row>
    <row r="3" spans="1:12" s="891" customFormat="1" ht="15.75">
      <c r="A3" s="2129" t="s">
        <v>1353</v>
      </c>
      <c r="B3" s="2129"/>
      <c r="C3" s="2129"/>
      <c r="D3" s="2129"/>
      <c r="E3" s="2129"/>
      <c r="F3" s="2129"/>
      <c r="G3" s="2129"/>
      <c r="H3" s="2129"/>
      <c r="I3" s="2129"/>
      <c r="J3" s="2129"/>
      <c r="K3" s="2129"/>
      <c r="L3" s="2129"/>
    </row>
    <row r="4" spans="1:12" s="895" customFormat="1" ht="14.25" thickBot="1">
      <c r="A4" s="992"/>
      <c r="B4" s="992"/>
      <c r="C4" s="992"/>
      <c r="D4" s="992"/>
      <c r="E4" s="56"/>
      <c r="F4" s="56"/>
      <c r="G4" s="56"/>
      <c r="H4" s="56"/>
      <c r="I4" s="56"/>
      <c r="J4" s="56"/>
      <c r="K4" s="56"/>
      <c r="L4" s="993" t="s">
        <v>1354</v>
      </c>
    </row>
    <row r="5" spans="1:12" s="895" customFormat="1" ht="18" customHeight="1" thickBot="1">
      <c r="A5" s="994" t="s">
        <v>1292</v>
      </c>
      <c r="B5" s="995">
        <v>2013</v>
      </c>
      <c r="C5" s="996">
        <v>2014</v>
      </c>
      <c r="D5" s="996">
        <v>2015</v>
      </c>
      <c r="E5" s="997">
        <v>2016</v>
      </c>
      <c r="F5" s="997">
        <v>2017</v>
      </c>
      <c r="G5" s="997">
        <v>2018</v>
      </c>
      <c r="H5" s="997">
        <v>2019</v>
      </c>
      <c r="I5" s="997">
        <v>2020</v>
      </c>
      <c r="J5" s="997">
        <v>2021</v>
      </c>
      <c r="K5" s="997">
        <v>2022</v>
      </c>
      <c r="L5" s="998">
        <v>2023</v>
      </c>
    </row>
    <row r="6" spans="1:12" s="895" customFormat="1" ht="7.5" customHeight="1">
      <c r="A6" s="999"/>
      <c r="B6" s="900"/>
      <c r="C6" s="1000"/>
      <c r="D6" s="1000"/>
      <c r="E6" s="1001"/>
      <c r="F6" s="1001"/>
      <c r="G6" s="1001"/>
      <c r="H6" s="1001"/>
      <c r="I6" s="1001"/>
      <c r="J6" s="1001"/>
      <c r="K6" s="1002"/>
      <c r="L6" s="1003"/>
    </row>
    <row r="7" spans="1:12" s="895" customFormat="1" ht="18" customHeight="1">
      <c r="A7" s="37" t="s">
        <v>1113</v>
      </c>
      <c r="B7" s="1004">
        <v>2321.2150000000001</v>
      </c>
      <c r="C7" s="1005">
        <v>2222.8589999999999</v>
      </c>
      <c r="D7" s="1005">
        <v>2244.547</v>
      </c>
      <c r="E7" s="1006">
        <v>2153.8743723818943</v>
      </c>
      <c r="F7" s="1006">
        <v>2140.1845953238512</v>
      </c>
      <c r="G7" s="1006">
        <v>2043.6978420988708</v>
      </c>
      <c r="H7" s="1006">
        <v>2071.9401130670881</v>
      </c>
      <c r="I7" s="1006">
        <v>2169.6792982199349</v>
      </c>
      <c r="J7" s="1006">
        <v>2213.0147320597321</v>
      </c>
      <c r="K7" s="1006">
        <v>2158.5587924452457</v>
      </c>
      <c r="L7" s="1007">
        <v>2088.3440000000001</v>
      </c>
    </row>
    <row r="8" spans="1:12" s="895" customFormat="1" ht="7.5" customHeight="1">
      <c r="A8" s="1008"/>
      <c r="B8" s="1009"/>
      <c r="C8" s="1010"/>
      <c r="D8" s="1010"/>
      <c r="E8" s="1011"/>
      <c r="F8" s="1011"/>
      <c r="G8" s="1011"/>
      <c r="H8" s="1011"/>
      <c r="I8" s="1011"/>
      <c r="J8" s="1011"/>
      <c r="K8" s="1011"/>
      <c r="L8" s="1012"/>
    </row>
    <row r="9" spans="1:12" s="895" customFormat="1" ht="18" customHeight="1">
      <c r="A9" s="37" t="s">
        <v>87</v>
      </c>
      <c r="B9" s="1004">
        <v>1996.73</v>
      </c>
      <c r="C9" s="1005">
        <v>2027.4259999999999</v>
      </c>
      <c r="D9" s="1005">
        <v>2018.171</v>
      </c>
      <c r="E9" s="1006">
        <v>2097.5027760786479</v>
      </c>
      <c r="F9" s="1006">
        <v>2331.4939042187325</v>
      </c>
      <c r="G9" s="1006">
        <v>2239.2622016686705</v>
      </c>
      <c r="H9" s="1006">
        <v>2258.4209296725853</v>
      </c>
      <c r="I9" s="1006">
        <v>2152.746150116071</v>
      </c>
      <c r="J9" s="1006">
        <v>2109.4817957417458</v>
      </c>
      <c r="K9" s="1006">
        <v>2158.1987176954726</v>
      </c>
      <c r="L9" s="1007">
        <v>2043.154</v>
      </c>
    </row>
    <row r="10" spans="1:12" s="895" customFormat="1" ht="18" customHeight="1">
      <c r="A10" s="1013" t="s">
        <v>1355</v>
      </c>
      <c r="B10" s="1009">
        <v>91.045000000000002</v>
      </c>
      <c r="C10" s="1010">
        <v>74.643000000000001</v>
      </c>
      <c r="D10" s="1010">
        <v>60.613999999999997</v>
      </c>
      <c r="E10" s="1011">
        <v>59.907013489537157</v>
      </c>
      <c r="F10" s="1011">
        <v>63.014135092944969</v>
      </c>
      <c r="G10" s="1011">
        <v>62.136060617132898</v>
      </c>
      <c r="H10" s="1011">
        <v>60.902012664268405</v>
      </c>
      <c r="I10" s="1011">
        <v>56.855621408036541</v>
      </c>
      <c r="J10" s="1011">
        <v>54.585908623172443</v>
      </c>
      <c r="K10" s="1011">
        <v>58.978579970818799</v>
      </c>
      <c r="L10" s="1012">
        <v>64.605999999999995</v>
      </c>
    </row>
    <row r="11" spans="1:12" s="895" customFormat="1" ht="18" customHeight="1">
      <c r="A11" s="1013" t="s">
        <v>673</v>
      </c>
      <c r="B11" s="1009">
        <v>1366.162</v>
      </c>
      <c r="C11" s="1010">
        <v>1389.25</v>
      </c>
      <c r="D11" s="1010">
        <v>1407.9079999999999</v>
      </c>
      <c r="E11" s="1011">
        <v>1420.6279629333187</v>
      </c>
      <c r="F11" s="1011">
        <v>1580.9359529174644</v>
      </c>
      <c r="G11" s="1011">
        <v>1463.9194462185321</v>
      </c>
      <c r="H11" s="1011">
        <v>1504.3142059250331</v>
      </c>
      <c r="I11" s="1011">
        <v>1397.6894610166567</v>
      </c>
      <c r="J11" s="1011">
        <v>1362.3112836371877</v>
      </c>
      <c r="K11" s="1011">
        <v>1408.8191127031989</v>
      </c>
      <c r="L11" s="1012">
        <v>1377.6859999999999</v>
      </c>
    </row>
    <row r="12" spans="1:12" s="895" customFormat="1" ht="18" customHeight="1">
      <c r="A12" s="1013" t="s">
        <v>1356</v>
      </c>
      <c r="B12" s="1014">
        <v>539.52300000000002</v>
      </c>
      <c r="C12" s="1015">
        <v>563.53200000000004</v>
      </c>
      <c r="D12" s="1015">
        <v>549.649</v>
      </c>
      <c r="E12" s="1016">
        <v>616.96779965579208</v>
      </c>
      <c r="F12" s="1016">
        <v>687.54381620832226</v>
      </c>
      <c r="G12" s="1016">
        <v>713.20669483300685</v>
      </c>
      <c r="H12" s="1016">
        <v>693.20471108328366</v>
      </c>
      <c r="I12" s="1016">
        <v>698.20106769137828</v>
      </c>
      <c r="J12" s="1016">
        <v>692.58460348138556</v>
      </c>
      <c r="K12" s="1016">
        <v>690.40102502145453</v>
      </c>
      <c r="L12" s="1012">
        <v>600.86199999999997</v>
      </c>
    </row>
    <row r="13" spans="1:12" s="895" customFormat="1" ht="18" customHeight="1">
      <c r="A13" s="1017" t="s">
        <v>1357</v>
      </c>
      <c r="B13" s="1014"/>
      <c r="C13" s="1015"/>
      <c r="D13" s="1015"/>
      <c r="E13" s="1016"/>
      <c r="F13" s="1016"/>
      <c r="G13" s="1016"/>
      <c r="H13" s="1016"/>
      <c r="I13" s="1016"/>
      <c r="J13" s="1016"/>
      <c r="K13" s="1016"/>
      <c r="L13" s="1012"/>
    </row>
    <row r="14" spans="1:12" s="895" customFormat="1" ht="7.5" customHeight="1">
      <c r="A14" s="1008"/>
      <c r="B14" s="1009"/>
      <c r="C14" s="1010"/>
      <c r="D14" s="1010"/>
      <c r="E14" s="1011"/>
      <c r="F14" s="1011"/>
      <c r="G14" s="1011"/>
      <c r="H14" s="1011"/>
      <c r="I14" s="1011"/>
      <c r="J14" s="1011"/>
      <c r="K14" s="1011"/>
      <c r="L14" s="1012"/>
    </row>
    <row r="15" spans="1:12" s="895" customFormat="1" ht="18" customHeight="1">
      <c r="A15" s="37" t="s">
        <v>143</v>
      </c>
      <c r="B15" s="1004">
        <v>3363.335</v>
      </c>
      <c r="C15" s="1005">
        <v>3450.2049999999999</v>
      </c>
      <c r="D15" s="1005">
        <v>3568.26</v>
      </c>
      <c r="E15" s="1006">
        <v>3696.3057815204402</v>
      </c>
      <c r="F15" s="1006">
        <v>3736.5002561081301</v>
      </c>
      <c r="G15" s="1006">
        <v>3732.20567277896</v>
      </c>
      <c r="H15" s="1006">
        <v>3850.3315588458577</v>
      </c>
      <c r="I15" s="1006">
        <v>3676.6678571438779</v>
      </c>
      <c r="J15" s="1006">
        <v>3791.0106554232316</v>
      </c>
      <c r="K15" s="1006">
        <v>3830.9730958523528</v>
      </c>
      <c r="L15" s="1007">
        <v>3878.4180000000001</v>
      </c>
    </row>
    <row r="16" spans="1:12" s="895" customFormat="1" ht="18" customHeight="1">
      <c r="A16" s="1013" t="s">
        <v>1358</v>
      </c>
      <c r="B16" s="1014">
        <v>1046.3869999999999</v>
      </c>
      <c r="C16" s="1010">
        <v>1012.447</v>
      </c>
      <c r="D16" s="1015">
        <v>1059.8050000000001</v>
      </c>
      <c r="E16" s="1015">
        <v>1102.3366453257486</v>
      </c>
      <c r="F16" s="1018">
        <v>1160.4433462707536</v>
      </c>
      <c r="G16" s="1018">
        <v>1141.4162659684437</v>
      </c>
      <c r="H16" s="1018">
        <v>1134.4957052505047</v>
      </c>
      <c r="I16" s="1018">
        <v>1095.3841939609276</v>
      </c>
      <c r="J16" s="1018">
        <v>1153.5159332551216</v>
      </c>
      <c r="K16" s="1018">
        <v>1142.7542643049762</v>
      </c>
      <c r="L16" s="1012">
        <v>1127.4970000000001</v>
      </c>
    </row>
    <row r="17" spans="1:13" s="895" customFormat="1" ht="18" customHeight="1">
      <c r="A17" s="1013" t="s">
        <v>1359</v>
      </c>
      <c r="B17" s="1009">
        <v>467.83499999999998</v>
      </c>
      <c r="C17" s="1010">
        <v>481.33100000000002</v>
      </c>
      <c r="D17" s="1010">
        <v>480.33800000000002</v>
      </c>
      <c r="E17" s="1010">
        <v>516.12820804668195</v>
      </c>
      <c r="F17" s="1011">
        <v>512.99121391277163</v>
      </c>
      <c r="G17" s="1011">
        <v>502.12558676641692</v>
      </c>
      <c r="H17" s="1011">
        <v>514.46926473907922</v>
      </c>
      <c r="I17" s="1011">
        <v>523.65360749313015</v>
      </c>
      <c r="J17" s="1011">
        <v>481.70312311628356</v>
      </c>
      <c r="K17" s="1011">
        <v>486.34644443271111</v>
      </c>
      <c r="L17" s="1012">
        <v>504.64499999999998</v>
      </c>
    </row>
    <row r="18" spans="1:13" s="895" customFormat="1" ht="18" customHeight="1">
      <c r="A18" s="1013" t="s">
        <v>1360</v>
      </c>
      <c r="B18" s="1009">
        <v>171.23599999999999</v>
      </c>
      <c r="C18" s="1015">
        <v>181.24600000000001</v>
      </c>
      <c r="D18" s="1010">
        <v>202.78</v>
      </c>
      <c r="E18" s="1010">
        <v>203.08250053742461</v>
      </c>
      <c r="F18" s="1011">
        <v>210.3798042836782</v>
      </c>
      <c r="G18" s="1011">
        <v>238.14492658789572</v>
      </c>
      <c r="H18" s="1011">
        <v>232.34370693645889</v>
      </c>
      <c r="I18" s="1011">
        <v>217.28102309938231</v>
      </c>
      <c r="J18" s="1011">
        <v>214.49657224729782</v>
      </c>
      <c r="K18" s="1011">
        <v>235.54388736067534</v>
      </c>
      <c r="L18" s="1012">
        <v>277.73899999999998</v>
      </c>
    </row>
    <row r="19" spans="1:13" s="895" customFormat="1" ht="18" customHeight="1">
      <c r="A19" s="1013" t="s">
        <v>1361</v>
      </c>
      <c r="B19" s="1009">
        <v>55.408999999999999</v>
      </c>
      <c r="C19" s="1010">
        <v>63.037999999999997</v>
      </c>
      <c r="D19" s="1010">
        <v>52.372</v>
      </c>
      <c r="E19" s="1010">
        <v>61.52204982747903</v>
      </c>
      <c r="F19" s="1011">
        <v>70.264125851218395</v>
      </c>
      <c r="G19" s="1011">
        <v>55.219597980213699</v>
      </c>
      <c r="H19" s="1011">
        <v>64.381684824709069</v>
      </c>
      <c r="I19" s="1011">
        <v>57.827554709063349</v>
      </c>
      <c r="J19" s="1011">
        <v>72.880568376547131</v>
      </c>
      <c r="K19" s="1011">
        <v>71.053729243599776</v>
      </c>
      <c r="L19" s="1012">
        <v>78.346999999999994</v>
      </c>
    </row>
    <row r="20" spans="1:13" s="895" customFormat="1" ht="18" customHeight="1">
      <c r="A20" s="1013" t="s">
        <v>1362</v>
      </c>
      <c r="B20" s="1009">
        <v>137.34399999999999</v>
      </c>
      <c r="C20" s="1010">
        <v>145.87100000000001</v>
      </c>
      <c r="D20" s="1010">
        <v>144.50700000000001</v>
      </c>
      <c r="E20" s="1010">
        <v>159.32519541673739</v>
      </c>
      <c r="F20" s="1011">
        <v>159.81349694246271</v>
      </c>
      <c r="G20" s="1011">
        <v>173.32991386401679</v>
      </c>
      <c r="H20" s="1011">
        <v>187.93280122467442</v>
      </c>
      <c r="I20" s="1011">
        <v>183.4739119504201</v>
      </c>
      <c r="J20" s="1011">
        <v>182.31272515852217</v>
      </c>
      <c r="K20" s="1011">
        <v>182.37902889809089</v>
      </c>
      <c r="L20" s="1012">
        <v>176.89099999999999</v>
      </c>
    </row>
    <row r="21" spans="1:13" s="895" customFormat="1" ht="18" customHeight="1">
      <c r="A21" s="1013" t="s">
        <v>1363</v>
      </c>
      <c r="B21" s="1009">
        <v>60.917000000000002</v>
      </c>
      <c r="C21" s="1010">
        <v>47.356000000000002</v>
      </c>
      <c r="D21" s="1010">
        <v>64.95</v>
      </c>
      <c r="E21" s="1010">
        <v>54.703433237740477</v>
      </c>
      <c r="F21" s="1011">
        <v>69.56821362852925</v>
      </c>
      <c r="G21" s="1011">
        <v>86.286260373315983</v>
      </c>
      <c r="H21" s="1011">
        <v>90.316751665799771</v>
      </c>
      <c r="I21" s="1011">
        <v>85.990236870645546</v>
      </c>
      <c r="J21" s="1011">
        <v>80.761776814270547</v>
      </c>
      <c r="K21" s="1011">
        <v>87.337042598346429</v>
      </c>
      <c r="L21" s="1012">
        <v>89.945999999999998</v>
      </c>
    </row>
    <row r="22" spans="1:13" s="895" customFormat="1" ht="18" customHeight="1">
      <c r="A22" s="1013" t="s">
        <v>1364</v>
      </c>
      <c r="B22" s="1009">
        <v>95.873000000000005</v>
      </c>
      <c r="C22" s="1010">
        <v>101.247</v>
      </c>
      <c r="D22" s="1010">
        <v>120.218</v>
      </c>
      <c r="E22" s="1010">
        <v>107.48952649846508</v>
      </c>
      <c r="F22" s="1011">
        <v>152.36311275173168</v>
      </c>
      <c r="G22" s="1011">
        <v>166.97829114053451</v>
      </c>
      <c r="H22" s="1011">
        <v>205.00869850985478</v>
      </c>
      <c r="I22" s="1011">
        <v>164.82929894615162</v>
      </c>
      <c r="J22" s="1011">
        <v>136.07317386890904</v>
      </c>
      <c r="K22" s="1011">
        <v>146.49376559485972</v>
      </c>
      <c r="L22" s="1012">
        <v>135.523</v>
      </c>
    </row>
    <row r="23" spans="1:13" s="895" customFormat="1" ht="18" customHeight="1">
      <c r="A23" s="1013" t="s">
        <v>1365</v>
      </c>
      <c r="B23" s="1009">
        <v>570.351</v>
      </c>
      <c r="C23" s="1010">
        <v>594.29999999999995</v>
      </c>
      <c r="D23" s="1010">
        <v>600.24900000000002</v>
      </c>
      <c r="E23" s="1010">
        <v>609.20465893360642</v>
      </c>
      <c r="F23" s="1011">
        <v>526.73181016973899</v>
      </c>
      <c r="G23" s="1011">
        <v>434.34826630758829</v>
      </c>
      <c r="H23" s="1011">
        <v>436.17502876532183</v>
      </c>
      <c r="I23" s="1011">
        <v>447.05117632864983</v>
      </c>
      <c r="J23" s="1011">
        <v>490.10641757919933</v>
      </c>
      <c r="K23" s="1011">
        <v>456.84434854479349</v>
      </c>
      <c r="L23" s="1012">
        <v>438.15600000000001</v>
      </c>
    </row>
    <row r="24" spans="1:13" s="895" customFormat="1" ht="18" customHeight="1">
      <c r="A24" s="1013" t="s">
        <v>1366</v>
      </c>
      <c r="B24" s="1009">
        <v>301.76799999999997</v>
      </c>
      <c r="C24" s="1010">
        <v>313.92599999999999</v>
      </c>
      <c r="D24" s="1010">
        <v>324.17500000000001</v>
      </c>
      <c r="E24" s="1010">
        <v>343.83661188093043</v>
      </c>
      <c r="F24" s="1011">
        <v>377.12929860500071</v>
      </c>
      <c r="G24" s="1011">
        <v>425.09210340434709</v>
      </c>
      <c r="H24" s="1011">
        <v>425.93067852785708</v>
      </c>
      <c r="I24" s="1011">
        <v>402.8075862680015</v>
      </c>
      <c r="J24" s="1011">
        <v>423.13549966560839</v>
      </c>
      <c r="K24" s="1011">
        <v>461.82923736514789</v>
      </c>
      <c r="L24" s="1012">
        <v>429.31099999999998</v>
      </c>
    </row>
    <row r="25" spans="1:13" s="895" customFormat="1" ht="18" customHeight="1">
      <c r="A25" s="1013" t="s">
        <v>1367</v>
      </c>
      <c r="B25" s="1009">
        <v>128.03399999999999</v>
      </c>
      <c r="C25" s="1010">
        <v>126.95</v>
      </c>
      <c r="D25" s="1010">
        <v>137.36600000000001</v>
      </c>
      <c r="E25" s="1010">
        <v>141.83604860132107</v>
      </c>
      <c r="F25" s="1011">
        <v>149.27179500783527</v>
      </c>
      <c r="G25" s="1011">
        <v>142.8608632691338</v>
      </c>
      <c r="H25" s="1011">
        <v>169.23246277720969</v>
      </c>
      <c r="I25" s="1011">
        <v>156.42432534827807</v>
      </c>
      <c r="J25" s="1011">
        <v>174.5391862987089</v>
      </c>
      <c r="K25" s="1011">
        <v>169.29770195727596</v>
      </c>
      <c r="L25" s="1012">
        <v>185.01400000000001</v>
      </c>
    </row>
    <row r="26" spans="1:13" s="895" customFormat="1" ht="18" customHeight="1">
      <c r="A26" s="1013" t="s">
        <v>798</v>
      </c>
      <c r="B26" s="1009">
        <v>328.18099999999998</v>
      </c>
      <c r="C26" s="1010">
        <v>382.49299999999999</v>
      </c>
      <c r="D26" s="1010">
        <v>381.5</v>
      </c>
      <c r="E26" s="1010">
        <v>396.84090321430085</v>
      </c>
      <c r="F26" s="1010">
        <v>347.54403868440852</v>
      </c>
      <c r="G26" s="1010">
        <v>366.40359711706031</v>
      </c>
      <c r="H26" s="1011">
        <v>390.04477562438825</v>
      </c>
      <c r="I26" s="1011">
        <v>341.94494216922749</v>
      </c>
      <c r="J26" s="1011">
        <v>381.48567904276297</v>
      </c>
      <c r="K26" s="1011">
        <v>391.0936455518767</v>
      </c>
      <c r="L26" s="1012">
        <v>435.34899999999999</v>
      </c>
    </row>
    <row r="27" spans="1:13" s="895" customFormat="1" ht="7.5" customHeight="1">
      <c r="A27" s="1008"/>
      <c r="B27" s="1009"/>
      <c r="C27" s="1010"/>
      <c r="D27" s="1010"/>
      <c r="E27" s="1011"/>
      <c r="F27" s="1011"/>
      <c r="G27" s="1011"/>
      <c r="H27" s="1011"/>
      <c r="I27" s="1011"/>
      <c r="J27" s="1011"/>
      <c r="K27" s="1011"/>
      <c r="L27" s="1012"/>
    </row>
    <row r="28" spans="1:13" s="895" customFormat="1" ht="18" customHeight="1">
      <c r="A28" s="37" t="s">
        <v>1368</v>
      </c>
      <c r="B28" s="1004">
        <v>7681.28</v>
      </c>
      <c r="C28" s="1005">
        <v>7700.49</v>
      </c>
      <c r="D28" s="1006">
        <v>7830.9780000000001</v>
      </c>
      <c r="E28" s="1006">
        <v>7947.6829299809824</v>
      </c>
      <c r="F28" s="1006">
        <v>8208.1787556507152</v>
      </c>
      <c r="G28" s="1006">
        <v>8015.1657165465022</v>
      </c>
      <c r="H28" s="1006">
        <v>8180.6926015855315</v>
      </c>
      <c r="I28" s="1006">
        <v>7999.0933054798797</v>
      </c>
      <c r="J28" s="1006">
        <v>8113.5071832247095</v>
      </c>
      <c r="K28" s="1006">
        <v>8147.8477494365779</v>
      </c>
      <c r="L28" s="1007">
        <v>8009.9160000000002</v>
      </c>
    </row>
    <row r="29" spans="1:13" s="895" customFormat="1" ht="7.5" customHeight="1" thickBot="1">
      <c r="A29" s="1019"/>
      <c r="B29" s="1020"/>
      <c r="C29" s="1021"/>
      <c r="D29" s="1021"/>
      <c r="E29" s="1022"/>
      <c r="F29" s="1022"/>
      <c r="G29" s="1022"/>
      <c r="H29" s="1022"/>
      <c r="I29" s="1022"/>
      <c r="J29" s="1022"/>
      <c r="K29" s="1022"/>
      <c r="L29" s="1023"/>
    </row>
    <row r="30" spans="1:13" s="895" customFormat="1" ht="18" customHeight="1" thickBot="1">
      <c r="A30" s="980" t="s">
        <v>1369</v>
      </c>
      <c r="B30" s="1024">
        <v>95.611970934037373</v>
      </c>
      <c r="C30" s="1025">
        <v>95.671511727588566</v>
      </c>
      <c r="D30" s="1025">
        <v>95.331459486201979</v>
      </c>
      <c r="E30" s="1026">
        <v>95.632143133629981</v>
      </c>
      <c r="F30" s="1026">
        <v>95.815102401985257</v>
      </c>
      <c r="G30" s="1026">
        <v>95.558123522421525</v>
      </c>
      <c r="H30" s="1026">
        <v>95.212787077815548</v>
      </c>
      <c r="I30" s="1026">
        <v>94.478155317948037</v>
      </c>
      <c r="J30" s="1026">
        <v>94.858321853228304</v>
      </c>
      <c r="K30" s="1026">
        <v>95.3</v>
      </c>
      <c r="L30" s="1027">
        <v>95.3</v>
      </c>
    </row>
    <row r="31" spans="1:13" s="944" customFormat="1" ht="18" customHeight="1">
      <c r="A31" s="942" t="s">
        <v>1370</v>
      </c>
      <c r="B31" s="942"/>
      <c r="C31" s="942"/>
      <c r="D31" s="942"/>
      <c r="E31" s="943"/>
      <c r="F31" s="1028"/>
      <c r="G31" s="1028"/>
      <c r="H31" s="1028"/>
      <c r="I31" s="1028"/>
      <c r="J31" s="1028"/>
      <c r="K31" s="1028"/>
      <c r="L31" s="9" t="s">
        <v>47</v>
      </c>
    </row>
    <row r="32" spans="1:13" s="944" customFormat="1" ht="18" customHeight="1">
      <c r="A32" s="942" t="s">
        <v>1371</v>
      </c>
      <c r="B32" s="942"/>
      <c r="C32" s="942"/>
      <c r="D32" s="942"/>
      <c r="E32" s="942"/>
      <c r="F32" s="1029"/>
      <c r="G32" s="1029"/>
      <c r="H32" s="1029"/>
      <c r="I32" s="1029"/>
      <c r="J32" s="1029"/>
      <c r="K32" s="1029"/>
      <c r="L32" s="1030"/>
      <c r="M32" s="4"/>
    </row>
    <row r="33" spans="1:13" s="944" customFormat="1" ht="18" customHeight="1">
      <c r="A33" s="942" t="s">
        <v>1372</v>
      </c>
      <c r="B33" s="942"/>
      <c r="C33" s="942"/>
      <c r="D33" s="942"/>
      <c r="E33" s="942"/>
      <c r="F33" s="1029"/>
      <c r="G33" s="1029"/>
      <c r="H33" s="1029"/>
      <c r="I33" s="1029"/>
      <c r="J33" s="1029"/>
      <c r="K33" s="1029"/>
      <c r="L33" s="1030"/>
      <c r="M33" s="4"/>
    </row>
  </sheetData>
  <mergeCells count="2">
    <mergeCell ref="E1:F1"/>
    <mergeCell ref="A3:L3"/>
  </mergeCells>
  <hyperlinks>
    <hyperlink ref="L2" location="පටුන!A1" display="පටුන වෙත"/>
  </hyperlinks>
  <pageMargins left="0.7" right="0.7" top="0.75" bottom="0.75" header="0.3" footer="0.3"/>
  <pageSetup paperSize="9" scale="50" orientation="portrait" r:id="rId1"/>
  <headerFooter>
    <oddHeader>&amp;L&amp;"Calibri"&amp;10&amp;K000000 [Public]&amp;1#_x000D_</oddHead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8"/>
  <sheetViews>
    <sheetView zoomScaleNormal="100" zoomScaleSheetLayoutView="100" workbookViewId="0">
      <selection activeCell="L2" sqref="L2"/>
    </sheetView>
  </sheetViews>
  <sheetFormatPr defaultRowHeight="13.5"/>
  <cols>
    <col min="1" max="1" width="69.75" style="958" customWidth="1"/>
    <col min="2" max="11" width="9" style="958"/>
    <col min="12" max="12" width="8.375" style="958" customWidth="1"/>
    <col min="13" max="16384" width="9" style="958"/>
  </cols>
  <sheetData>
    <row r="1" spans="1:12" s="956" customFormat="1" ht="15.75">
      <c r="A1" s="955" t="s">
        <v>114</v>
      </c>
      <c r="B1" s="1031"/>
      <c r="C1" s="1031"/>
      <c r="D1" s="1031"/>
      <c r="E1" s="1031"/>
      <c r="F1" s="1031"/>
      <c r="G1" s="1031"/>
      <c r="H1" s="1031"/>
      <c r="I1" s="1031"/>
      <c r="J1" s="1031"/>
      <c r="K1" s="1031"/>
      <c r="L1" s="46" t="s">
        <v>1373</v>
      </c>
    </row>
    <row r="2" spans="1:12" s="956" customFormat="1" ht="15.75">
      <c r="A2" s="955"/>
      <c r="B2" s="1031"/>
      <c r="C2" s="1031"/>
      <c r="D2" s="1031"/>
      <c r="E2" s="1031"/>
      <c r="F2" s="1031"/>
      <c r="G2" s="1031"/>
      <c r="H2" s="1031"/>
      <c r="I2" s="1031"/>
      <c r="J2" s="1031"/>
      <c r="K2" s="1031"/>
      <c r="L2" s="1981" t="s">
        <v>1482</v>
      </c>
    </row>
    <row r="3" spans="1:12" s="956" customFormat="1" ht="15.75">
      <c r="A3" s="1990" t="s">
        <v>1374</v>
      </c>
      <c r="B3" s="1990"/>
      <c r="C3" s="1990"/>
      <c r="D3" s="1990"/>
      <c r="E3" s="1990"/>
      <c r="F3" s="1990"/>
      <c r="G3" s="1990"/>
      <c r="H3" s="1990"/>
      <c r="I3" s="1990"/>
      <c r="J3" s="1990"/>
      <c r="K3" s="1990"/>
      <c r="L3" s="1990"/>
    </row>
    <row r="4" spans="1:12" ht="14.25" thickBot="1">
      <c r="A4" s="1032"/>
      <c r="B4" s="56"/>
      <c r="C4" s="56"/>
      <c r="D4" s="56"/>
      <c r="E4" s="56"/>
      <c r="F4" s="56"/>
      <c r="G4" s="56"/>
      <c r="H4" s="4"/>
      <c r="I4" s="4"/>
      <c r="J4" s="4"/>
      <c r="K4" s="4"/>
      <c r="L4" s="4"/>
    </row>
    <row r="5" spans="1:12" ht="18" customHeight="1" thickBot="1">
      <c r="A5" s="91" t="s">
        <v>150</v>
      </c>
      <c r="B5" s="1033">
        <v>2013</v>
      </c>
      <c r="C5" s="1033">
        <v>2014</v>
      </c>
      <c r="D5" s="1033">
        <v>2015</v>
      </c>
      <c r="E5" s="1033">
        <v>2016</v>
      </c>
      <c r="F5" s="1033">
        <v>2017</v>
      </c>
      <c r="G5" s="1033">
        <v>2018</v>
      </c>
      <c r="H5" s="1033">
        <v>2019</v>
      </c>
      <c r="I5" s="1033">
        <v>2020</v>
      </c>
      <c r="J5" s="1033">
        <v>2021</v>
      </c>
      <c r="K5" s="1033">
        <v>2022</v>
      </c>
      <c r="L5" s="1034">
        <v>2023</v>
      </c>
    </row>
    <row r="6" spans="1:12" ht="7.5" customHeight="1">
      <c r="A6" s="159"/>
      <c r="B6" s="1035"/>
      <c r="C6" s="1035"/>
      <c r="D6" s="1035"/>
      <c r="E6" s="1035"/>
      <c r="F6" s="1035"/>
      <c r="G6" s="1035"/>
      <c r="H6" s="1035"/>
      <c r="I6" s="1035"/>
      <c r="J6" s="1035"/>
      <c r="K6" s="1036"/>
      <c r="L6" s="1037"/>
    </row>
    <row r="7" spans="1:12" s="986" customFormat="1" ht="18" customHeight="1">
      <c r="A7" s="37" t="s">
        <v>1375</v>
      </c>
      <c r="B7" s="1038">
        <v>14959.064525515685</v>
      </c>
      <c r="C7" s="1038">
        <v>15134.484</v>
      </c>
      <c r="D7" s="1038">
        <v>15281.945</v>
      </c>
      <c r="E7" s="1038">
        <v>15448.6789661762</v>
      </c>
      <c r="F7" s="1038">
        <v>15843.734599914818</v>
      </c>
      <c r="G7" s="1038">
        <v>16196.231958898847</v>
      </c>
      <c r="H7" s="1038">
        <v>16424.016065161584</v>
      </c>
      <c r="I7" s="1038">
        <v>16739.396286400675</v>
      </c>
      <c r="J7" s="1038">
        <v>17133.658918548281</v>
      </c>
      <c r="K7" s="1038">
        <v>17161.93788338326</v>
      </c>
      <c r="L7" s="111">
        <v>17306</v>
      </c>
    </row>
    <row r="8" spans="1:12" ht="7.5" customHeight="1">
      <c r="A8" s="148"/>
      <c r="B8" s="1039"/>
      <c r="C8" s="1039"/>
      <c r="D8" s="1039"/>
      <c r="E8" s="1039"/>
      <c r="F8" s="1039"/>
      <c r="G8" s="923"/>
      <c r="H8" s="1039"/>
      <c r="I8" s="923"/>
      <c r="J8" s="923"/>
      <c r="K8" s="923"/>
      <c r="L8" s="97"/>
    </row>
    <row r="9" spans="1:12" s="986" customFormat="1" ht="18" customHeight="1">
      <c r="A9" s="37" t="s">
        <v>1376</v>
      </c>
      <c r="B9" s="1038">
        <v>8033.8042459826611</v>
      </c>
      <c r="C9" s="1038">
        <v>8048.884</v>
      </c>
      <c r="D9" s="1038">
        <v>8214.473</v>
      </c>
      <c r="E9" s="1038">
        <v>8310.6816072032943</v>
      </c>
      <c r="F9" s="1038">
        <v>8566.6857832222267</v>
      </c>
      <c r="G9" s="1038">
        <v>8387.7589127251704</v>
      </c>
      <c r="H9" s="1038">
        <v>8592.0104354258892</v>
      </c>
      <c r="I9" s="1038">
        <v>8466.6061467441596</v>
      </c>
      <c r="J9" s="1038">
        <v>8553.2898165524657</v>
      </c>
      <c r="K9" s="1038">
        <v>8547.1114723099708</v>
      </c>
      <c r="L9" s="111">
        <v>8408.3312499999993</v>
      </c>
    </row>
    <row r="10" spans="1:12" ht="18" customHeight="1">
      <c r="A10" s="94" t="s">
        <v>1377</v>
      </c>
      <c r="B10" s="1039">
        <v>7681.2785805663998</v>
      </c>
      <c r="C10" s="1039">
        <v>7700.4889999999996</v>
      </c>
      <c r="D10" s="1039">
        <v>7830.9759999999997</v>
      </c>
      <c r="E10" s="1039">
        <v>7947.6829299809269</v>
      </c>
      <c r="F10" s="1039">
        <v>8208.178755650757</v>
      </c>
      <c r="G10" s="1039">
        <v>8015.165716546464</v>
      </c>
      <c r="H10" s="1039">
        <v>8180.6926015858044</v>
      </c>
      <c r="I10" s="1039">
        <v>7999.0933054799098</v>
      </c>
      <c r="J10" s="1039">
        <v>8113.5071832247386</v>
      </c>
      <c r="K10" s="1039">
        <v>8147.8477494365779</v>
      </c>
      <c r="L10" s="97">
        <v>8009.9162500000002</v>
      </c>
    </row>
    <row r="11" spans="1:12" ht="18" customHeight="1">
      <c r="A11" s="94" t="s">
        <v>1378</v>
      </c>
      <c r="B11" s="1039">
        <v>352.52566541625833</v>
      </c>
      <c r="C11" s="1039">
        <v>348.39499999999998</v>
      </c>
      <c r="D11" s="1039">
        <v>383.49599999999998</v>
      </c>
      <c r="E11" s="1039">
        <v>362.99867722237946</v>
      </c>
      <c r="F11" s="1039">
        <v>358.50702757153755</v>
      </c>
      <c r="G11" s="1039">
        <v>372.59319617870921</v>
      </c>
      <c r="H11" s="1039">
        <v>411.31783384014415</v>
      </c>
      <c r="I11" s="1039">
        <v>467.51284126412827</v>
      </c>
      <c r="J11" s="1039">
        <v>439.78263332771945</v>
      </c>
      <c r="K11" s="1039">
        <v>399.26372287339109</v>
      </c>
      <c r="L11" s="97">
        <v>398.41475000000003</v>
      </c>
    </row>
    <row r="12" spans="1:12" ht="7.5" customHeight="1">
      <c r="A12" s="148"/>
      <c r="B12" s="1039"/>
      <c r="C12" s="1039"/>
      <c r="D12" s="1039"/>
      <c r="E12" s="1039"/>
      <c r="F12" s="1039"/>
      <c r="G12" s="923"/>
      <c r="H12" s="1039"/>
      <c r="I12" s="923"/>
      <c r="J12" s="923"/>
      <c r="K12" s="923"/>
      <c r="L12" s="97"/>
    </row>
    <row r="13" spans="1:12" s="986" customFormat="1" ht="18" customHeight="1">
      <c r="A13" s="37" t="s">
        <v>1379</v>
      </c>
      <c r="B13" s="1040">
        <v>74.89620673476017</v>
      </c>
      <c r="C13" s="1040">
        <v>74.582950220473748</v>
      </c>
      <c r="D13" s="1040">
        <v>74.685719442172712</v>
      </c>
      <c r="E13" s="1040">
        <v>75.07006904796765</v>
      </c>
      <c r="F13" s="1040">
        <v>74.526540548321123</v>
      </c>
      <c r="G13" s="1040">
        <v>72.972611157747423</v>
      </c>
      <c r="H13" s="1040">
        <v>52.313699653832856</v>
      </c>
      <c r="I13" s="1040">
        <v>50.578921735800918</v>
      </c>
      <c r="J13" s="1040">
        <v>49.923529604960287</v>
      </c>
      <c r="K13" s="1040">
        <v>49.8</v>
      </c>
      <c r="L13" s="1041">
        <v>48.587497904866055</v>
      </c>
    </row>
    <row r="14" spans="1:12" ht="18" customHeight="1">
      <c r="A14" s="94" t="s">
        <v>1297</v>
      </c>
      <c r="B14" s="923">
        <v>35.431018330331916</v>
      </c>
      <c r="C14" s="923">
        <v>34.639937528857878</v>
      </c>
      <c r="D14" s="923">
        <v>35.886957442455127</v>
      </c>
      <c r="E14" s="923">
        <v>35.868320882710577</v>
      </c>
      <c r="F14" s="923">
        <v>36.626402182350816</v>
      </c>
      <c r="G14" s="923">
        <v>33.57326959850792</v>
      </c>
      <c r="H14" s="923">
        <v>72.984362210393002</v>
      </c>
      <c r="I14" s="923">
        <v>71.874021661687678</v>
      </c>
      <c r="J14" s="923">
        <v>71.015420938647864</v>
      </c>
      <c r="K14" s="923">
        <v>70.511843952437161</v>
      </c>
      <c r="L14" s="924">
        <v>68.599999999999994</v>
      </c>
    </row>
    <row r="15" spans="1:12" ht="18" customHeight="1">
      <c r="A15" s="94" t="s">
        <v>1284</v>
      </c>
      <c r="B15" s="923">
        <v>53.70525497415781</v>
      </c>
      <c r="C15" s="923">
        <v>53.18241441201431</v>
      </c>
      <c r="D15" s="923">
        <v>53.752794310358119</v>
      </c>
      <c r="E15" s="923">
        <v>53.795419177257465</v>
      </c>
      <c r="F15" s="923">
        <v>54.069864205300966</v>
      </c>
      <c r="G15" s="923">
        <v>51.790245669078125</v>
      </c>
      <c r="H15" s="923">
        <v>34.466207627829547</v>
      </c>
      <c r="I15" s="923">
        <v>32</v>
      </c>
      <c r="J15" s="923">
        <v>31.801926754817849</v>
      </c>
      <c r="K15" s="923">
        <v>32.079226075871809</v>
      </c>
      <c r="L15" s="924">
        <v>31.3</v>
      </c>
    </row>
    <row r="16" spans="1:12" ht="7.5" customHeight="1">
      <c r="A16" s="148"/>
      <c r="B16" s="1039"/>
      <c r="C16" s="1039"/>
      <c r="D16" s="1039"/>
      <c r="E16" s="1039"/>
      <c r="F16" s="1039"/>
      <c r="G16" s="923"/>
      <c r="H16" s="1039"/>
      <c r="I16" s="923"/>
      <c r="J16" s="923"/>
      <c r="K16" s="923"/>
      <c r="L16" s="97"/>
    </row>
    <row r="17" spans="1:12" ht="18" customHeight="1">
      <c r="A17" s="37" t="s">
        <v>1380</v>
      </c>
      <c r="B17" s="923"/>
      <c r="C17" s="923"/>
      <c r="D17" s="923"/>
      <c r="E17" s="923"/>
      <c r="F17" s="923"/>
      <c r="G17" s="923"/>
      <c r="H17" s="923"/>
      <c r="I17" s="923"/>
      <c r="J17" s="923"/>
      <c r="K17" s="923"/>
      <c r="L17" s="97"/>
    </row>
    <row r="18" spans="1:12" ht="18" customHeight="1">
      <c r="A18" s="94" t="s">
        <v>1381</v>
      </c>
      <c r="B18" s="923">
        <v>15.225379103482753</v>
      </c>
      <c r="C18" s="923">
        <v>15.493325749400363</v>
      </c>
      <c r="D18" s="923">
        <v>15.10557367235276</v>
      </c>
      <c r="E18" s="923">
        <v>14.5659813212703</v>
      </c>
      <c r="F18" s="923">
        <v>14.359370537409479</v>
      </c>
      <c r="G18" s="923">
        <v>14.45600169727437</v>
      </c>
      <c r="H18" s="923">
        <v>14.87097618827273</v>
      </c>
      <c r="I18" s="923">
        <v>14.798127576419398</v>
      </c>
      <c r="J18" s="923">
        <v>15.22255198522101</v>
      </c>
      <c r="K18" s="923">
        <v>15.12038069051445</v>
      </c>
      <c r="L18" s="924">
        <v>14.58261235198971</v>
      </c>
    </row>
    <row r="19" spans="1:12" ht="18" customHeight="1">
      <c r="A19" s="94" t="s">
        <v>1382</v>
      </c>
      <c r="B19" s="923">
        <v>40.483343921846362</v>
      </c>
      <c r="C19" s="923">
        <v>40.936355998124796</v>
      </c>
      <c r="D19" s="923">
        <v>41.041149782460096</v>
      </c>
      <c r="E19" s="923">
        <v>43.256866072146494</v>
      </c>
      <c r="F19" s="923">
        <v>43.314019675701658</v>
      </c>
      <c r="G19" s="923">
        <v>43.351970135387361</v>
      </c>
      <c r="H19" s="923">
        <v>43.048857667458449</v>
      </c>
      <c r="I19" s="923">
        <v>42.654789695884297</v>
      </c>
      <c r="J19" s="923">
        <v>42.032821579641308</v>
      </c>
      <c r="K19" s="923">
        <v>42.911884861867918</v>
      </c>
      <c r="L19" s="924">
        <v>44.465584907507143</v>
      </c>
    </row>
    <row r="20" spans="1:12" ht="18" customHeight="1">
      <c r="A20" s="94" t="s">
        <v>1383</v>
      </c>
      <c r="B20" s="923">
        <v>3.0183641268121981</v>
      </c>
      <c r="C20" s="923">
        <v>2.736020694786955</v>
      </c>
      <c r="D20" s="923">
        <v>3.1029972377648409</v>
      </c>
      <c r="E20" s="923">
        <v>2.7330619353251602</v>
      </c>
      <c r="F20" s="923">
        <v>3.0156259641912886</v>
      </c>
      <c r="G20" s="923">
        <v>2.7587439510998024</v>
      </c>
      <c r="H20" s="923">
        <v>2.5567427936630835</v>
      </c>
      <c r="I20" s="923">
        <v>2.5351330492780368</v>
      </c>
      <c r="J20" s="923">
        <v>2.7461740822596923</v>
      </c>
      <c r="K20" s="923">
        <v>2.904968190507204</v>
      </c>
      <c r="L20" s="924">
        <v>2.6025491403405479</v>
      </c>
    </row>
    <row r="21" spans="1:12" ht="18" customHeight="1">
      <c r="A21" s="94" t="s">
        <v>1384</v>
      </c>
      <c r="B21" s="923">
        <v>32.212417722046325</v>
      </c>
      <c r="C21" s="923">
        <v>31.960057087276265</v>
      </c>
      <c r="D21" s="923">
        <v>32.321394891084473</v>
      </c>
      <c r="E21" s="923">
        <v>31.603550174977222</v>
      </c>
      <c r="F21" s="923">
        <v>31.321725723784162</v>
      </c>
      <c r="G21" s="923">
        <v>32.263871723630878</v>
      </c>
      <c r="H21" s="923">
        <v>32.50012392720285</v>
      </c>
      <c r="I21" s="923">
        <v>33.226200213851328</v>
      </c>
      <c r="J21" s="923">
        <v>33.357083184786561</v>
      </c>
      <c r="K21" s="923">
        <v>33.145560772657745</v>
      </c>
      <c r="L21" s="924">
        <v>32.804888340901449</v>
      </c>
    </row>
    <row r="22" spans="1:12" ht="18" customHeight="1">
      <c r="A22" s="94" t="s">
        <v>1385</v>
      </c>
      <c r="B22" s="923">
        <v>9.0604951258123645</v>
      </c>
      <c r="C22" s="923">
        <v>8.8742404704116229</v>
      </c>
      <c r="D22" s="923">
        <v>8.4288844163378336</v>
      </c>
      <c r="E22" s="923">
        <v>7.840540496281327</v>
      </c>
      <c r="F22" s="923">
        <v>7.9892580989137105</v>
      </c>
      <c r="G22" s="923">
        <v>7.1694124926078562</v>
      </c>
      <c r="H22" s="923">
        <v>7.0232994233991013</v>
      </c>
      <c r="I22" s="923">
        <v>6.785749464566833</v>
      </c>
      <c r="J22" s="923">
        <v>6.6413691680910558</v>
      </c>
      <c r="K22" s="923">
        <v>5.9172054844527437</v>
      </c>
      <c r="L22" s="924">
        <v>5.5443777437865762</v>
      </c>
    </row>
    <row r="23" spans="1:12" ht="7.5" customHeight="1">
      <c r="A23" s="159"/>
      <c r="B23" s="1042"/>
      <c r="C23" s="1042"/>
      <c r="D23" s="1042"/>
      <c r="E23" s="1042"/>
      <c r="F23" s="1042"/>
      <c r="G23" s="923"/>
      <c r="H23" s="1042"/>
      <c r="I23" s="923"/>
      <c r="J23" s="923"/>
      <c r="K23" s="923"/>
      <c r="L23" s="924"/>
    </row>
    <row r="24" spans="1:12" ht="18" customHeight="1">
      <c r="A24" s="37" t="s">
        <v>1386</v>
      </c>
      <c r="B24" s="1042"/>
      <c r="C24" s="1042"/>
      <c r="D24" s="1042"/>
      <c r="E24" s="1042"/>
      <c r="F24" s="1042"/>
      <c r="G24" s="1042"/>
      <c r="H24" s="1042"/>
      <c r="I24" s="1042"/>
      <c r="J24" s="1042"/>
      <c r="K24" s="1042"/>
      <c r="L24" s="1043"/>
    </row>
    <row r="25" spans="1:12" ht="18" customHeight="1">
      <c r="A25" s="31" t="s">
        <v>1343</v>
      </c>
      <c r="B25" s="1042"/>
      <c r="C25" s="1042"/>
      <c r="D25" s="1042"/>
      <c r="E25" s="1042"/>
      <c r="F25" s="1042"/>
      <c r="G25" s="1042"/>
      <c r="H25" s="1042"/>
      <c r="I25" s="1042"/>
      <c r="J25" s="1042"/>
      <c r="K25" s="1042"/>
      <c r="L25" s="1043"/>
    </row>
    <row r="26" spans="1:12" ht="18" customHeight="1">
      <c r="A26" s="1044" t="s">
        <v>1297</v>
      </c>
      <c r="B26" s="923">
        <v>3.1522167177184173</v>
      </c>
      <c r="C26" s="923">
        <v>3.141372746818055</v>
      </c>
      <c r="D26" s="923">
        <v>3.0024204690127259</v>
      </c>
      <c r="E26" s="923">
        <v>2.8953262580738848</v>
      </c>
      <c r="F26" s="923">
        <v>2.8586214818069546</v>
      </c>
      <c r="G26" s="923">
        <v>2.999167246551607</v>
      </c>
      <c r="H26" s="923">
        <v>3.3361418518438755</v>
      </c>
      <c r="I26" s="923">
        <v>4.0203125560044111</v>
      </c>
      <c r="J26" s="923">
        <v>3.6797087633829295</v>
      </c>
      <c r="K26" s="923">
        <v>3.7</v>
      </c>
      <c r="L26" s="924">
        <v>3.6</v>
      </c>
    </row>
    <row r="27" spans="1:12" ht="18" customHeight="1">
      <c r="A27" s="1044" t="s">
        <v>1284</v>
      </c>
      <c r="B27" s="923">
        <v>6.6407794145395656</v>
      </c>
      <c r="C27" s="923">
        <v>6.5431048293785707</v>
      </c>
      <c r="D27" s="923">
        <v>7.6279538203644623</v>
      </c>
      <c r="E27" s="923">
        <v>6.9648313241176165</v>
      </c>
      <c r="F27" s="923">
        <v>6.486065253730275</v>
      </c>
      <c r="G27" s="923">
        <v>7.1420922749183919</v>
      </c>
      <c r="H27" s="923">
        <v>7.4402773726545757</v>
      </c>
      <c r="I27" s="923">
        <v>8.5</v>
      </c>
      <c r="J27" s="923">
        <v>7.9329250663767183</v>
      </c>
      <c r="K27" s="923">
        <v>6.5</v>
      </c>
      <c r="L27" s="924">
        <v>7</v>
      </c>
    </row>
    <row r="28" spans="1:12" ht="7.5" customHeight="1">
      <c r="A28" s="1044"/>
      <c r="B28" s="923"/>
      <c r="C28" s="923"/>
      <c r="D28" s="923"/>
      <c r="E28" s="923"/>
      <c r="F28" s="923"/>
      <c r="G28" s="923"/>
      <c r="H28" s="923"/>
      <c r="I28" s="923"/>
      <c r="J28" s="923"/>
      <c r="K28" s="923"/>
      <c r="L28" s="1045"/>
    </row>
    <row r="29" spans="1:12" ht="18" customHeight="1">
      <c r="A29" s="31" t="s">
        <v>1387</v>
      </c>
      <c r="B29" s="923"/>
      <c r="C29" s="923"/>
      <c r="D29" s="923"/>
      <c r="E29" s="923"/>
      <c r="F29" s="923"/>
      <c r="G29" s="923"/>
      <c r="H29" s="923"/>
      <c r="I29" s="923"/>
      <c r="J29" s="923"/>
      <c r="K29" s="923"/>
      <c r="L29" s="1045"/>
    </row>
    <row r="30" spans="1:12" ht="18" customHeight="1">
      <c r="A30" s="1044" t="s">
        <v>1388</v>
      </c>
      <c r="B30" s="930" t="s">
        <v>1337</v>
      </c>
      <c r="C30" s="930" t="s">
        <v>1337</v>
      </c>
      <c r="D30" s="930" t="s">
        <v>1337</v>
      </c>
      <c r="E30" s="930" t="s">
        <v>1337</v>
      </c>
      <c r="F30" s="930" t="s">
        <v>1337</v>
      </c>
      <c r="G30" s="930" t="s">
        <v>1337</v>
      </c>
      <c r="H30" s="930" t="s">
        <v>1337</v>
      </c>
      <c r="I30" s="930" t="s">
        <v>1337</v>
      </c>
      <c r="J30" s="930" t="s">
        <v>1337</v>
      </c>
      <c r="K30" s="930" t="s">
        <v>1337</v>
      </c>
      <c r="L30" s="1045" t="s">
        <v>1337</v>
      </c>
    </row>
    <row r="31" spans="1:12" ht="18" customHeight="1">
      <c r="A31" s="1044" t="s">
        <v>1389</v>
      </c>
      <c r="B31" s="923">
        <v>3.3786488400851029</v>
      </c>
      <c r="C31" s="923">
        <v>3.3719939039891109</v>
      </c>
      <c r="D31" s="923">
        <v>3.4390871039766702</v>
      </c>
      <c r="E31" s="923">
        <v>3.2963354299737775</v>
      </c>
      <c r="F31" s="923">
        <v>2.7899643318139002</v>
      </c>
      <c r="G31" s="923">
        <v>2.8542882627286001</v>
      </c>
      <c r="H31" s="923">
        <v>3.3309857916428967</v>
      </c>
      <c r="I31" s="923">
        <v>3.9746821616777464</v>
      </c>
      <c r="J31" s="923">
        <v>3.3977768463737692</v>
      </c>
      <c r="K31" s="923">
        <v>3.3823017802059079</v>
      </c>
      <c r="L31" s="924">
        <v>2.8</v>
      </c>
    </row>
    <row r="32" spans="1:12" ht="18" customHeight="1">
      <c r="A32" s="1044" t="s">
        <v>1390</v>
      </c>
      <c r="B32" s="923">
        <v>6.0072987528344672</v>
      </c>
      <c r="C32" s="923">
        <v>5.9338521400778204</v>
      </c>
      <c r="D32" s="923">
        <v>6.439044142407659</v>
      </c>
      <c r="E32" s="923">
        <v>5.8333473684318706</v>
      </c>
      <c r="F32" s="923">
        <v>5.8713535927752121</v>
      </c>
      <c r="G32" s="923">
        <v>5.2304128472791245</v>
      </c>
      <c r="H32" s="923">
        <v>6.4539292881217767</v>
      </c>
      <c r="I32" s="923">
        <v>7.1586056279739507</v>
      </c>
      <c r="J32" s="923">
        <v>7.1295629722570331</v>
      </c>
      <c r="K32" s="923">
        <v>6.1501769277863447</v>
      </c>
      <c r="L32" s="924">
        <v>6</v>
      </c>
    </row>
    <row r="33" spans="1:12" ht="18" customHeight="1">
      <c r="A33" s="1044" t="s">
        <v>1391</v>
      </c>
      <c r="B33" s="923">
        <v>8.683796580412606</v>
      </c>
      <c r="C33" s="923">
        <v>8.1988556461425901</v>
      </c>
      <c r="D33" s="923">
        <v>9.2300563221715279</v>
      </c>
      <c r="E33" s="923">
        <v>8.2891133980059255</v>
      </c>
      <c r="F33" s="923">
        <v>8.1060559069319584</v>
      </c>
      <c r="G33" s="923">
        <v>9.1438938862818375</v>
      </c>
      <c r="H33" s="923">
        <v>8.462174543639895</v>
      </c>
      <c r="I33" s="923">
        <v>9.7501584379714767</v>
      </c>
      <c r="J33" s="923">
        <v>9.1182897444641036</v>
      </c>
      <c r="K33" s="923">
        <v>7.8100074054408815</v>
      </c>
      <c r="L33" s="924">
        <v>8</v>
      </c>
    </row>
    <row r="34" spans="1:12" ht="7.5" customHeight="1">
      <c r="A34" s="31"/>
      <c r="B34" s="923"/>
      <c r="C34" s="923"/>
      <c r="D34" s="923"/>
      <c r="E34" s="923"/>
      <c r="F34" s="923"/>
      <c r="G34" s="923"/>
      <c r="H34" s="923"/>
      <c r="I34" s="923"/>
      <c r="J34" s="923"/>
      <c r="K34" s="923"/>
      <c r="L34" s="1045"/>
    </row>
    <row r="35" spans="1:12" ht="18" customHeight="1">
      <c r="A35" s="31" t="s">
        <v>1335</v>
      </c>
      <c r="B35" s="1046"/>
      <c r="C35" s="1046"/>
      <c r="D35" s="1046"/>
      <c r="E35" s="1046"/>
      <c r="F35" s="1046"/>
      <c r="G35" s="1046"/>
      <c r="H35" s="1046"/>
      <c r="I35" s="1046"/>
      <c r="J35" s="1046"/>
      <c r="K35" s="1046"/>
      <c r="L35" s="1045"/>
    </row>
    <row r="36" spans="1:12" ht="18" customHeight="1">
      <c r="A36" s="1044" t="s">
        <v>1392</v>
      </c>
      <c r="B36" s="923">
        <v>18.752907788219968</v>
      </c>
      <c r="C36" s="923">
        <v>21.379527613424997</v>
      </c>
      <c r="D36" s="923">
        <v>24.072220561282187</v>
      </c>
      <c r="E36" s="923">
        <v>27.096976815384103</v>
      </c>
      <c r="F36" s="923">
        <v>21.037987879757107</v>
      </c>
      <c r="G36" s="923">
        <v>26.491772507693199</v>
      </c>
      <c r="H36" s="923">
        <v>25.966638775097493</v>
      </c>
      <c r="I36" s="923">
        <v>31.7</v>
      </c>
      <c r="J36" s="923">
        <v>25.180675641124775</v>
      </c>
      <c r="K36" s="923">
        <v>27.869196734196059</v>
      </c>
      <c r="L36" s="1045">
        <v>29.532600536591531</v>
      </c>
    </row>
    <row r="37" spans="1:12" ht="18" customHeight="1">
      <c r="A37" s="1044" t="s">
        <v>1393</v>
      </c>
      <c r="B37" s="923">
        <v>13.092704536364117</v>
      </c>
      <c r="C37" s="923">
        <v>13.615919908221555</v>
      </c>
      <c r="D37" s="923">
        <v>14.181788207690039</v>
      </c>
      <c r="E37" s="923">
        <v>14.212693313094254</v>
      </c>
      <c r="F37" s="923">
        <v>13.463812983100244</v>
      </c>
      <c r="G37" s="923">
        <v>14.993975594990557</v>
      </c>
      <c r="H37" s="923">
        <v>15.25300764677651</v>
      </c>
      <c r="I37" s="923">
        <v>18.13780879649735</v>
      </c>
      <c r="J37" s="923">
        <v>18.280438133056251</v>
      </c>
      <c r="K37" s="923">
        <v>16.264849377035944</v>
      </c>
      <c r="L37" s="1045">
        <v>17</v>
      </c>
    </row>
    <row r="38" spans="1:12" ht="18" customHeight="1">
      <c r="A38" s="1044" t="s">
        <v>1394</v>
      </c>
      <c r="B38" s="923">
        <v>2.7246102492614237</v>
      </c>
      <c r="C38" s="923">
        <v>2.6904606200175727</v>
      </c>
      <c r="D38" s="923">
        <v>3.0694893226039945</v>
      </c>
      <c r="E38" s="923">
        <v>2.4321659008090917</v>
      </c>
      <c r="F38" s="923">
        <v>2.6905973530356793</v>
      </c>
      <c r="G38" s="923">
        <v>2.9918745119147951</v>
      </c>
      <c r="H38" s="923">
        <v>3.0911182619756197</v>
      </c>
      <c r="I38" s="923">
        <v>3.5291513230328864</v>
      </c>
      <c r="J38" s="923">
        <v>3.7574335539974166</v>
      </c>
      <c r="K38" s="923">
        <v>3.1472995867223346</v>
      </c>
      <c r="L38" s="1045">
        <v>3.3</v>
      </c>
    </row>
    <row r="39" spans="1:12" ht="18" customHeight="1">
      <c r="A39" s="1044" t="s">
        <v>1395</v>
      </c>
      <c r="B39" s="923">
        <v>1.0094974824013903</v>
      </c>
      <c r="C39" s="923">
        <v>0.91395653633039275</v>
      </c>
      <c r="D39" s="923">
        <v>1.0189121301208619</v>
      </c>
      <c r="E39" s="923">
        <v>0.78662822118270204</v>
      </c>
      <c r="F39" s="923">
        <v>0.93276562060377854</v>
      </c>
      <c r="G39" s="923">
        <v>0.73504161353556507</v>
      </c>
      <c r="H39" s="923">
        <v>1.1617130781041012</v>
      </c>
      <c r="I39" s="923">
        <v>1.1000000000000001</v>
      </c>
      <c r="J39" s="923">
        <v>0.96815504050874057</v>
      </c>
      <c r="K39" s="923">
        <v>1.1539845867639977</v>
      </c>
      <c r="L39" s="1045">
        <v>1.2</v>
      </c>
    </row>
    <row r="40" spans="1:12" ht="7.5" customHeight="1">
      <c r="A40" s="31"/>
      <c r="B40" s="923"/>
      <c r="C40" s="923"/>
      <c r="D40" s="923"/>
      <c r="E40" s="923"/>
      <c r="F40" s="923"/>
      <c r="G40" s="923"/>
      <c r="H40" s="923"/>
      <c r="I40" s="923"/>
      <c r="J40" s="923"/>
      <c r="K40" s="923"/>
      <c r="L40" s="1045"/>
    </row>
    <row r="41" spans="1:12" ht="18" customHeight="1">
      <c r="A41" s="31" t="s">
        <v>1396</v>
      </c>
      <c r="B41" s="923">
        <v>19.156885580167813</v>
      </c>
      <c r="C41" s="923">
        <v>20.28237141091898</v>
      </c>
      <c r="D41" s="923">
        <v>20.75971878966001</v>
      </c>
      <c r="E41" s="923">
        <v>21.557723701032405</v>
      </c>
      <c r="F41" s="923">
        <v>18.535780462146914</v>
      </c>
      <c r="G41" s="923">
        <v>21.435731568037987</v>
      </c>
      <c r="H41" s="923">
        <v>21.5</v>
      </c>
      <c r="I41" s="923">
        <v>26.547143190100957</v>
      </c>
      <c r="J41" s="923">
        <v>26.512298440620725</v>
      </c>
      <c r="K41" s="923">
        <v>22.829212744958873</v>
      </c>
      <c r="L41" s="1045">
        <v>23</v>
      </c>
    </row>
    <row r="42" spans="1:12" ht="7.5" customHeight="1">
      <c r="A42" s="159"/>
      <c r="B42" s="1046"/>
      <c r="C42" s="930"/>
      <c r="D42" s="930"/>
      <c r="E42" s="930"/>
      <c r="F42" s="1046"/>
      <c r="G42" s="930"/>
      <c r="H42" s="1046"/>
      <c r="I42" s="930"/>
      <c r="J42" s="930"/>
      <c r="K42" s="930"/>
      <c r="L42" s="1045"/>
    </row>
    <row r="43" spans="1:12" ht="18" customHeight="1">
      <c r="A43" s="37" t="s">
        <v>1397</v>
      </c>
      <c r="B43" s="1040">
        <v>4.3880290659626207</v>
      </c>
      <c r="C43" s="1040">
        <v>4.3284882724114304</v>
      </c>
      <c r="D43" s="1040">
        <v>4.6685405137980247</v>
      </c>
      <c r="E43" s="1040">
        <v>4.3678568663700208</v>
      </c>
      <c r="F43" s="1040">
        <v>4.1848975980147438</v>
      </c>
      <c r="G43" s="1040">
        <v>4.4418764775784769</v>
      </c>
      <c r="H43" s="1040">
        <v>4.7872129221844455</v>
      </c>
      <c r="I43" s="1040">
        <v>5.5</v>
      </c>
      <c r="J43" s="1040">
        <v>5.0999999999999996</v>
      </c>
      <c r="K43" s="1040">
        <v>4.7</v>
      </c>
      <c r="L43" s="1047">
        <v>4.7</v>
      </c>
    </row>
    <row r="44" spans="1:12" ht="7.5" customHeight="1" thickBot="1">
      <c r="A44" s="1048"/>
      <c r="B44" s="1049"/>
      <c r="C44" s="1049"/>
      <c r="D44" s="1049"/>
      <c r="E44" s="1049"/>
      <c r="F44" s="1049"/>
      <c r="G44" s="1049"/>
      <c r="H44" s="1049"/>
      <c r="I44" s="1049"/>
      <c r="J44" s="1049"/>
      <c r="K44" s="1049"/>
      <c r="L44" s="1050"/>
    </row>
    <row r="45" spans="1:12" ht="18" customHeight="1">
      <c r="A45" s="4" t="s">
        <v>1370</v>
      </c>
      <c r="G45" s="1051"/>
      <c r="H45" s="1051"/>
      <c r="I45" s="1051"/>
      <c r="J45" s="1051"/>
      <c r="K45" s="1051"/>
      <c r="L45" s="9" t="s">
        <v>47</v>
      </c>
    </row>
    <row r="48" spans="1:12">
      <c r="K48" s="1052"/>
    </row>
  </sheetData>
  <mergeCells count="1">
    <mergeCell ref="A3:L3"/>
  </mergeCells>
  <hyperlinks>
    <hyperlink ref="L2" location="පටුන!A1" display="පටුන වෙත"/>
  </hyperlinks>
  <pageMargins left="0.7" right="0.7" top="0.75" bottom="0.75" header="0.3" footer="0.3"/>
  <pageSetup paperSize="9" scale="48" orientation="landscape" r:id="rId1"/>
  <headerFooter>
    <oddHeader>&amp;L&amp;"Calibri"&amp;10&amp;K000000 [Public]&amp;1#_x000D_</oddHead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43"/>
  <sheetViews>
    <sheetView zoomScaleNormal="100" zoomScaleSheetLayoutView="100" workbookViewId="0">
      <selection activeCell="G2" sqref="G2"/>
    </sheetView>
  </sheetViews>
  <sheetFormatPr defaultRowHeight="13.5"/>
  <cols>
    <col min="1" max="1" width="37.375" style="895" customWidth="1"/>
    <col min="2" max="7" width="15.5" style="895" customWidth="1"/>
    <col min="8" max="16384" width="9" style="895"/>
  </cols>
  <sheetData>
    <row r="1" spans="1:69" s="891" customFormat="1" ht="15.75">
      <c r="A1" s="888" t="s">
        <v>114</v>
      </c>
      <c r="B1" s="890"/>
      <c r="C1" s="890"/>
      <c r="D1" s="890"/>
      <c r="E1" s="890"/>
      <c r="F1" s="890"/>
      <c r="G1" s="46" t="s">
        <v>1398</v>
      </c>
    </row>
    <row r="2" spans="1:69" s="891" customFormat="1" ht="15.75">
      <c r="A2" s="90"/>
      <c r="B2" s="1053"/>
      <c r="C2" s="890"/>
      <c r="D2" s="890"/>
      <c r="E2" s="890"/>
      <c r="F2" s="890"/>
      <c r="G2" s="1981" t="s">
        <v>1482</v>
      </c>
    </row>
    <row r="3" spans="1:69" s="891" customFormat="1" ht="15.75">
      <c r="A3" s="2127" t="s">
        <v>29</v>
      </c>
      <c r="B3" s="2127"/>
      <c r="C3" s="2127"/>
      <c r="D3" s="2127"/>
      <c r="E3" s="2127"/>
      <c r="F3" s="2127"/>
      <c r="G3" s="2127"/>
    </row>
    <row r="4" spans="1:69" ht="14.25" thickBot="1">
      <c r="A4" s="992"/>
      <c r="B4" s="1054"/>
      <c r="C4" s="1054"/>
      <c r="D4" s="56"/>
      <c r="E4" s="56"/>
      <c r="F4" s="56"/>
      <c r="G4" s="56"/>
    </row>
    <row r="5" spans="1:69" ht="18" customHeight="1" thickBot="1">
      <c r="A5" s="1055" t="s">
        <v>1399</v>
      </c>
      <c r="B5" s="896">
        <v>2018</v>
      </c>
      <c r="C5" s="1056">
        <v>2019</v>
      </c>
      <c r="D5" s="1056">
        <v>2020</v>
      </c>
      <c r="E5" s="1056">
        <v>2021</v>
      </c>
      <c r="F5" s="897">
        <v>2022</v>
      </c>
      <c r="G5" s="898" t="s">
        <v>1400</v>
      </c>
    </row>
    <row r="6" spans="1:69" ht="18" customHeight="1">
      <c r="A6" s="37" t="s">
        <v>1401</v>
      </c>
      <c r="B6" s="1057"/>
      <c r="C6" s="1058"/>
      <c r="D6" s="1058"/>
      <c r="E6" s="1058"/>
      <c r="F6" s="1058"/>
      <c r="G6" s="1059"/>
    </row>
    <row r="7" spans="1:69" ht="18" customHeight="1">
      <c r="A7" s="1013" t="s">
        <v>1402</v>
      </c>
      <c r="B7" s="1060">
        <v>44837</v>
      </c>
      <c r="C7" s="1061">
        <v>44528</v>
      </c>
      <c r="D7" s="1061">
        <v>58559</v>
      </c>
      <c r="E7" s="1061">
        <v>46010</v>
      </c>
      <c r="F7" s="1061">
        <v>42283</v>
      </c>
      <c r="G7" s="1062">
        <v>41632</v>
      </c>
    </row>
    <row r="8" spans="1:69" ht="18" customHeight="1">
      <c r="A8" s="1013" t="s">
        <v>1403</v>
      </c>
      <c r="B8" s="1060">
        <v>30770</v>
      </c>
      <c r="C8" s="1061">
        <v>31169</v>
      </c>
      <c r="D8" s="1061">
        <v>35891</v>
      </c>
      <c r="E8" s="1061">
        <v>36808</v>
      </c>
      <c r="F8" s="1061">
        <v>30803</v>
      </c>
      <c r="G8" s="1062">
        <v>30698</v>
      </c>
    </row>
    <row r="9" spans="1:69" ht="18" customHeight="1">
      <c r="A9" s="1013" t="s">
        <v>1404</v>
      </c>
      <c r="B9" s="1060">
        <v>560911</v>
      </c>
      <c r="C9" s="1061">
        <v>565503</v>
      </c>
      <c r="D9" s="1061">
        <v>531752</v>
      </c>
      <c r="E9" s="1061">
        <v>533717</v>
      </c>
      <c r="F9" s="1061">
        <v>609704</v>
      </c>
      <c r="G9" s="1062">
        <v>620162</v>
      </c>
    </row>
    <row r="10" spans="1:69" ht="18" customHeight="1">
      <c r="A10" s="1013" t="s">
        <v>1405</v>
      </c>
      <c r="B10" s="1060">
        <v>242653</v>
      </c>
      <c r="C10" s="1061">
        <v>249356</v>
      </c>
      <c r="D10" s="1061">
        <v>318295</v>
      </c>
      <c r="E10" s="1061">
        <v>303667</v>
      </c>
      <c r="F10" s="1061">
        <v>251856</v>
      </c>
      <c r="G10" s="1062">
        <v>232925</v>
      </c>
    </row>
    <row r="11" spans="1:69" ht="18" customHeight="1">
      <c r="A11" s="1063" t="s">
        <v>154</v>
      </c>
      <c r="B11" s="1064">
        <v>879171</v>
      </c>
      <c r="C11" s="1065">
        <v>890556</v>
      </c>
      <c r="D11" s="1065">
        <v>944497</v>
      </c>
      <c r="E11" s="1065">
        <v>920202</v>
      </c>
      <c r="F11" s="1065">
        <v>934646</v>
      </c>
      <c r="G11" s="1066">
        <v>925417</v>
      </c>
    </row>
    <row r="12" spans="1:69" ht="7.5" customHeight="1">
      <c r="A12" s="999"/>
      <c r="B12" s="1060"/>
      <c r="C12" s="1061"/>
      <c r="D12" s="1061"/>
      <c r="E12" s="1061"/>
      <c r="F12" s="1061"/>
      <c r="G12" s="1067"/>
    </row>
    <row r="13" spans="1:69" ht="18" customHeight="1">
      <c r="A13" s="37" t="s">
        <v>1406</v>
      </c>
      <c r="B13" s="1064">
        <v>256317</v>
      </c>
      <c r="C13" s="1065">
        <v>250915</v>
      </c>
      <c r="D13" s="1065">
        <v>251366</v>
      </c>
      <c r="E13" s="1065">
        <v>261220</v>
      </c>
      <c r="F13" s="1065">
        <v>247120</v>
      </c>
      <c r="G13" s="1066">
        <v>221568</v>
      </c>
    </row>
    <row r="14" spans="1:69" ht="7.5" customHeight="1">
      <c r="A14" s="37"/>
      <c r="B14" s="1064"/>
      <c r="C14" s="1065"/>
      <c r="D14" s="1065"/>
      <c r="E14" s="1061"/>
      <c r="F14" s="1061"/>
      <c r="G14" s="1067"/>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6"/>
      <c r="BK14" s="56"/>
      <c r="BL14" s="56"/>
      <c r="BM14" s="56"/>
      <c r="BN14" s="56"/>
      <c r="BO14" s="56"/>
      <c r="BP14" s="56"/>
      <c r="BQ14" s="56"/>
    </row>
    <row r="15" spans="1:69" ht="18" customHeight="1">
      <c r="A15" s="37" t="s">
        <v>1407</v>
      </c>
      <c r="B15" s="1064">
        <v>235145</v>
      </c>
      <c r="C15" s="1065">
        <v>236293</v>
      </c>
      <c r="D15" s="1065">
        <v>227253</v>
      </c>
      <c r="E15" s="1065">
        <v>219838</v>
      </c>
      <c r="F15" s="1065">
        <v>212117</v>
      </c>
      <c r="G15" s="1066">
        <v>206875</v>
      </c>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6"/>
      <c r="BK15" s="56"/>
      <c r="BL15" s="56"/>
      <c r="BM15" s="56"/>
      <c r="BN15" s="56"/>
      <c r="BO15" s="56"/>
      <c r="BP15" s="56"/>
      <c r="BQ15" s="56"/>
    </row>
    <row r="16" spans="1:69" ht="7.5" customHeight="1">
      <c r="A16" s="37"/>
      <c r="B16" s="1064"/>
      <c r="C16" s="1065"/>
      <c r="D16" s="1065"/>
      <c r="E16" s="1065"/>
      <c r="F16" s="1065"/>
      <c r="G16" s="1066"/>
      <c r="H16" s="56"/>
      <c r="I16" s="56"/>
      <c r="J16" s="56"/>
      <c r="K16" s="56"/>
      <c r="L16" s="56"/>
      <c r="M16" s="56"/>
      <c r="N16" s="56"/>
      <c r="O16" s="56"/>
      <c r="P16" s="56"/>
      <c r="Q16" s="56"/>
      <c r="R16" s="56"/>
      <c r="S16" s="56"/>
      <c r="T16" s="56"/>
      <c r="U16" s="56"/>
      <c r="V16" s="56"/>
      <c r="W16" s="56"/>
      <c r="X16" s="56"/>
      <c r="Y16" s="56"/>
      <c r="Z16" s="56"/>
      <c r="AA16" s="56"/>
      <c r="AB16" s="56"/>
      <c r="AC16" s="56"/>
      <c r="AD16" s="56"/>
      <c r="AE16" s="56"/>
      <c r="AF16" s="56"/>
      <c r="AG16" s="56"/>
      <c r="AH16" s="56"/>
      <c r="AI16" s="56"/>
      <c r="AJ16" s="56"/>
      <c r="AK16" s="56"/>
      <c r="AL16" s="56"/>
      <c r="AM16" s="56"/>
      <c r="AN16" s="56"/>
      <c r="AO16" s="56"/>
      <c r="AP16" s="56"/>
      <c r="AQ16" s="56"/>
      <c r="AR16" s="56"/>
      <c r="AS16" s="56"/>
      <c r="AT16" s="56"/>
      <c r="AU16" s="56"/>
      <c r="AV16" s="56"/>
      <c r="AW16" s="56"/>
      <c r="AX16" s="56"/>
      <c r="AY16" s="56"/>
      <c r="AZ16" s="56"/>
      <c r="BA16" s="56"/>
      <c r="BB16" s="56"/>
      <c r="BC16" s="56"/>
      <c r="BD16" s="56"/>
      <c r="BE16" s="56"/>
      <c r="BF16" s="56"/>
      <c r="BG16" s="56"/>
      <c r="BH16" s="56"/>
      <c r="BI16" s="56"/>
      <c r="BJ16" s="56"/>
      <c r="BK16" s="56"/>
      <c r="BL16" s="56"/>
      <c r="BM16" s="56"/>
      <c r="BN16" s="56"/>
      <c r="BO16" s="56"/>
      <c r="BP16" s="56"/>
      <c r="BQ16" s="56"/>
    </row>
    <row r="17" spans="1:69" ht="18" customHeight="1">
      <c r="A17" s="37" t="s">
        <v>1408</v>
      </c>
      <c r="B17" s="1064">
        <v>1370633</v>
      </c>
      <c r="C17" s="1065">
        <v>1377764</v>
      </c>
      <c r="D17" s="1065">
        <v>1423116</v>
      </c>
      <c r="E17" s="1065">
        <v>1401260</v>
      </c>
      <c r="F17" s="1065">
        <v>1393883</v>
      </c>
      <c r="G17" s="1066">
        <v>1353860</v>
      </c>
      <c r="H17" s="56"/>
      <c r="I17" s="56"/>
      <c r="J17" s="56"/>
      <c r="K17" s="56"/>
      <c r="L17" s="56"/>
      <c r="M17" s="56"/>
      <c r="N17" s="56"/>
      <c r="O17" s="56"/>
      <c r="P17" s="56"/>
      <c r="Q17" s="56"/>
      <c r="R17" s="56"/>
      <c r="S17" s="56"/>
      <c r="T17" s="56"/>
      <c r="U17" s="56"/>
      <c r="V17" s="56"/>
      <c r="W17" s="56"/>
      <c r="X17" s="56"/>
      <c r="Y17" s="56"/>
      <c r="Z17" s="56"/>
      <c r="AA17" s="56"/>
      <c r="AB17" s="56"/>
      <c r="AC17" s="56"/>
      <c r="AD17" s="56"/>
      <c r="AE17" s="56"/>
      <c r="AF17" s="56"/>
      <c r="AG17" s="56"/>
      <c r="AH17" s="56"/>
      <c r="AI17" s="56"/>
      <c r="AJ17" s="56"/>
      <c r="AK17" s="56"/>
      <c r="AL17" s="56"/>
      <c r="AM17" s="56"/>
      <c r="AN17" s="56"/>
      <c r="AO17" s="56"/>
      <c r="AP17" s="56"/>
      <c r="AQ17" s="56"/>
      <c r="AR17" s="56"/>
      <c r="AS17" s="56"/>
      <c r="AT17" s="56"/>
      <c r="AU17" s="56"/>
      <c r="AV17" s="56"/>
      <c r="AW17" s="56"/>
      <c r="AX17" s="56"/>
      <c r="AY17" s="56"/>
      <c r="AZ17" s="56"/>
      <c r="BA17" s="56"/>
      <c r="BB17" s="56"/>
      <c r="BC17" s="56"/>
      <c r="BD17" s="56"/>
      <c r="BE17" s="56"/>
      <c r="BF17" s="56"/>
      <c r="BG17" s="56"/>
      <c r="BH17" s="56"/>
      <c r="BI17" s="56"/>
      <c r="BJ17" s="56"/>
      <c r="BK17" s="56"/>
      <c r="BL17" s="56"/>
      <c r="BM17" s="56"/>
      <c r="BN17" s="56"/>
      <c r="BO17" s="56"/>
      <c r="BP17" s="56"/>
      <c r="BQ17" s="56"/>
    </row>
    <row r="18" spans="1:69" ht="7.5" customHeight="1" thickBot="1">
      <c r="A18" s="999"/>
      <c r="B18" s="1060"/>
      <c r="C18" s="1058"/>
      <c r="D18" s="1058"/>
      <c r="E18" s="1058"/>
      <c r="F18" s="1058"/>
      <c r="G18" s="1059"/>
      <c r="H18" s="56"/>
      <c r="I18" s="56"/>
      <c r="J18" s="893"/>
      <c r="K18" s="893"/>
      <c r="L18" s="893"/>
      <c r="M18" s="893"/>
      <c r="N18" s="893"/>
      <c r="O18" s="893"/>
      <c r="P18" s="893"/>
      <c r="Q18" s="893"/>
      <c r="R18" s="893"/>
      <c r="S18" s="893"/>
      <c r="T18" s="893"/>
      <c r="U18" s="893"/>
      <c r="V18" s="893"/>
      <c r="W18" s="893"/>
      <c r="X18" s="893"/>
      <c r="Y18" s="893"/>
      <c r="Z18" s="893"/>
      <c r="AA18" s="893"/>
      <c r="AB18" s="893"/>
      <c r="AC18" s="893"/>
      <c r="AD18" s="893"/>
      <c r="AE18" s="893"/>
      <c r="AF18" s="893"/>
      <c r="AG18" s="893"/>
      <c r="AH18" s="893"/>
      <c r="AI18" s="893"/>
      <c r="AJ18" s="893"/>
      <c r="AK18" s="893"/>
      <c r="AL18" s="893"/>
      <c r="AM18" s="893"/>
      <c r="AN18" s="893"/>
      <c r="AO18" s="893"/>
      <c r="AP18" s="893"/>
      <c r="AQ18" s="893"/>
      <c r="AR18" s="893"/>
      <c r="AS18" s="893"/>
      <c r="AT18" s="893"/>
      <c r="AU18" s="893"/>
      <c r="AV18" s="893"/>
      <c r="AW18" s="893"/>
      <c r="AX18" s="893"/>
      <c r="AY18" s="893"/>
      <c r="AZ18" s="893"/>
      <c r="BA18" s="893"/>
      <c r="BB18" s="893"/>
      <c r="BC18" s="893"/>
      <c r="BD18" s="893"/>
      <c r="BE18" s="893"/>
      <c r="BF18" s="893"/>
      <c r="BG18" s="893"/>
      <c r="BH18" s="893"/>
      <c r="BI18" s="893"/>
      <c r="BJ18" s="893"/>
      <c r="BK18" s="893"/>
      <c r="BL18" s="893"/>
      <c r="BM18" s="893"/>
      <c r="BN18" s="893"/>
      <c r="BO18" s="893"/>
      <c r="BP18" s="893"/>
      <c r="BQ18" s="893"/>
    </row>
    <row r="19" spans="1:69" ht="18" customHeight="1" thickBot="1">
      <c r="A19" s="2130" t="s">
        <v>1409</v>
      </c>
      <c r="B19" s="2131"/>
      <c r="C19" s="2131"/>
      <c r="D19" s="2131"/>
      <c r="E19" s="2131"/>
      <c r="F19" s="2131"/>
      <c r="G19" s="2132"/>
      <c r="H19" s="56"/>
      <c r="I19" s="56"/>
      <c r="J19" s="893"/>
      <c r="K19" s="893"/>
      <c r="L19" s="893"/>
      <c r="M19" s="893"/>
      <c r="N19" s="893"/>
      <c r="O19" s="893"/>
      <c r="P19" s="893"/>
      <c r="Q19" s="893"/>
      <c r="R19" s="893"/>
      <c r="S19" s="893"/>
      <c r="T19" s="893"/>
      <c r="U19" s="893"/>
      <c r="V19" s="893"/>
      <c r="W19" s="893"/>
      <c r="X19" s="893"/>
      <c r="Y19" s="893"/>
      <c r="Z19" s="893"/>
      <c r="AA19" s="893"/>
      <c r="AB19" s="893"/>
      <c r="AC19" s="893"/>
      <c r="AD19" s="893"/>
      <c r="AE19" s="893"/>
      <c r="AF19" s="893"/>
      <c r="AG19" s="893"/>
      <c r="AH19" s="893"/>
      <c r="AI19" s="893"/>
      <c r="AJ19" s="893"/>
      <c r="AK19" s="893"/>
      <c r="AL19" s="893"/>
      <c r="AM19" s="893"/>
      <c r="AN19" s="893"/>
      <c r="AO19" s="893"/>
      <c r="AP19" s="893"/>
      <c r="AQ19" s="893"/>
      <c r="AR19" s="893"/>
      <c r="AS19" s="893"/>
      <c r="AT19" s="893"/>
      <c r="AU19" s="893"/>
      <c r="AV19" s="893"/>
      <c r="AW19" s="893"/>
      <c r="AX19" s="893"/>
      <c r="AY19" s="893"/>
      <c r="AZ19" s="893"/>
      <c r="BA19" s="893"/>
      <c r="BB19" s="893"/>
      <c r="BC19" s="893"/>
      <c r="BD19" s="893"/>
      <c r="BE19" s="893"/>
      <c r="BF19" s="893"/>
      <c r="BG19" s="893"/>
      <c r="BH19" s="893"/>
      <c r="BI19" s="893"/>
      <c r="BJ19" s="893"/>
      <c r="BK19" s="893"/>
      <c r="BL19" s="893"/>
      <c r="BM19" s="893"/>
      <c r="BN19" s="893"/>
      <c r="BO19" s="893"/>
      <c r="BP19" s="893"/>
      <c r="BQ19" s="893"/>
    </row>
    <row r="20" spans="1:69" ht="18" customHeight="1">
      <c r="A20" s="37" t="s">
        <v>1401</v>
      </c>
      <c r="B20" s="1057"/>
      <c r="C20" s="901"/>
      <c r="D20" s="1058"/>
      <c r="E20" s="901"/>
      <c r="F20" s="902"/>
      <c r="G20" s="1068"/>
      <c r="H20" s="56"/>
      <c r="I20" s="56"/>
      <c r="J20" s="893"/>
      <c r="K20" s="893"/>
      <c r="L20" s="893"/>
      <c r="M20" s="56"/>
      <c r="N20" s="893"/>
      <c r="O20" s="893"/>
      <c r="P20" s="893"/>
      <c r="Q20" s="893"/>
      <c r="R20" s="893"/>
      <c r="S20" s="893"/>
      <c r="T20" s="893"/>
      <c r="U20" s="893"/>
      <c r="V20" s="893"/>
      <c r="W20" s="893"/>
      <c r="X20" s="893"/>
      <c r="Y20" s="893"/>
      <c r="Z20" s="893"/>
      <c r="AA20" s="893"/>
      <c r="AB20" s="893"/>
      <c r="AC20" s="893"/>
      <c r="AD20" s="893"/>
      <c r="AE20" s="893"/>
      <c r="AF20" s="893"/>
      <c r="AG20" s="893"/>
      <c r="AH20" s="893"/>
      <c r="AI20" s="893"/>
      <c r="AJ20" s="893"/>
      <c r="AK20" s="893"/>
      <c r="AL20" s="893"/>
      <c r="AM20" s="893"/>
      <c r="AN20" s="893"/>
      <c r="AO20" s="893"/>
      <c r="AP20" s="893"/>
      <c r="AQ20" s="893"/>
      <c r="AR20" s="893"/>
      <c r="AS20" s="893"/>
      <c r="AT20" s="893"/>
      <c r="AU20" s="893"/>
      <c r="AV20" s="893"/>
      <c r="AW20" s="893"/>
      <c r="AX20" s="893"/>
      <c r="AY20" s="893"/>
      <c r="AZ20" s="893"/>
      <c r="BA20" s="893"/>
      <c r="BB20" s="893"/>
      <c r="BC20" s="893"/>
      <c r="BD20" s="893"/>
      <c r="BE20" s="893"/>
      <c r="BF20" s="893"/>
      <c r="BG20" s="893"/>
      <c r="BH20" s="893"/>
      <c r="BI20" s="893"/>
      <c r="BJ20" s="893"/>
      <c r="BK20" s="893"/>
      <c r="BL20" s="893"/>
      <c r="BM20" s="893"/>
      <c r="BN20" s="893"/>
      <c r="BO20" s="893"/>
      <c r="BP20" s="893"/>
      <c r="BQ20" s="893"/>
    </row>
    <row r="21" spans="1:69" ht="18" customHeight="1">
      <c r="A21" s="1013" t="s">
        <v>1402</v>
      </c>
      <c r="B21" s="1069">
        <v>3.2712622561984137</v>
      </c>
      <c r="C21" s="1070">
        <v>3.231903286774803</v>
      </c>
      <c r="D21" s="1071">
        <v>4.1148437653711998</v>
      </c>
      <c r="E21" s="1070">
        <v>3.2834734453277767</v>
      </c>
      <c r="F21" s="1072">
        <v>3.0334683757532019</v>
      </c>
      <c r="G21" s="1073">
        <v>3.0750594596191632</v>
      </c>
      <c r="H21" s="56"/>
      <c r="I21" s="56"/>
      <c r="J21" s="893"/>
      <c r="K21" s="893"/>
      <c r="L21" s="893"/>
      <c r="M21" s="893"/>
      <c r="N21" s="893"/>
      <c r="O21" s="893"/>
      <c r="P21" s="893"/>
      <c r="Q21" s="893"/>
      <c r="R21" s="893"/>
      <c r="S21" s="893"/>
      <c r="T21" s="893"/>
      <c r="U21" s="893"/>
      <c r="V21" s="893"/>
      <c r="W21" s="893"/>
      <c r="X21" s="893"/>
      <c r="Y21" s="893"/>
      <c r="Z21" s="893"/>
      <c r="AA21" s="893"/>
      <c r="AB21" s="893"/>
      <c r="AC21" s="893"/>
      <c r="AD21" s="893"/>
      <c r="AE21" s="893"/>
      <c r="AF21" s="893"/>
      <c r="AG21" s="893"/>
      <c r="AH21" s="893"/>
      <c r="AI21" s="893"/>
      <c r="AJ21" s="893"/>
      <c r="AK21" s="893"/>
      <c r="AL21" s="893"/>
      <c r="AM21" s="893"/>
      <c r="AN21" s="893"/>
      <c r="AO21" s="893"/>
      <c r="AP21" s="893"/>
      <c r="AQ21" s="893"/>
      <c r="AR21" s="893"/>
      <c r="AS21" s="893"/>
      <c r="AT21" s="893"/>
      <c r="AU21" s="893"/>
      <c r="AV21" s="893"/>
      <c r="AW21" s="893"/>
      <c r="AX21" s="893"/>
      <c r="AY21" s="893"/>
      <c r="AZ21" s="893"/>
      <c r="BA21" s="893"/>
      <c r="BB21" s="893"/>
      <c r="BC21" s="893"/>
      <c r="BD21" s="893"/>
      <c r="BE21" s="893"/>
      <c r="BF21" s="893"/>
      <c r="BG21" s="893"/>
      <c r="BH21" s="893"/>
      <c r="BI21" s="893"/>
      <c r="BJ21" s="893"/>
      <c r="BK21" s="893"/>
      <c r="BL21" s="893"/>
      <c r="BM21" s="893"/>
      <c r="BN21" s="893"/>
      <c r="BO21" s="893"/>
      <c r="BP21" s="893"/>
      <c r="BQ21" s="893"/>
    </row>
    <row r="22" spans="1:69" ht="18" customHeight="1">
      <c r="A22" s="1013" t="s">
        <v>1403</v>
      </c>
      <c r="B22" s="1069">
        <v>2.2449481371016167</v>
      </c>
      <c r="C22" s="1070">
        <v>2.2622887519197774</v>
      </c>
      <c r="D22" s="1071">
        <v>2.5220010174855738</v>
      </c>
      <c r="E22" s="1070">
        <v>2.6267787562622211</v>
      </c>
      <c r="F22" s="1072">
        <v>2.2098698384297677</v>
      </c>
      <c r="G22" s="1073">
        <v>2.2674427193358251</v>
      </c>
      <c r="H22" s="893"/>
      <c r="I22" s="893"/>
      <c r="J22" s="893"/>
      <c r="K22" s="893"/>
      <c r="L22" s="893"/>
      <c r="M22" s="893"/>
      <c r="N22" s="893"/>
      <c r="O22" s="893"/>
      <c r="P22" s="893"/>
      <c r="Q22" s="893"/>
      <c r="R22" s="893"/>
      <c r="S22" s="893"/>
      <c r="T22" s="893"/>
      <c r="U22" s="893"/>
      <c r="V22" s="893"/>
      <c r="W22" s="893"/>
      <c r="X22" s="893"/>
      <c r="Y22" s="893"/>
      <c r="Z22" s="893"/>
      <c r="AA22" s="893"/>
      <c r="AB22" s="893"/>
      <c r="AC22" s="893"/>
      <c r="AD22" s="893"/>
      <c r="AE22" s="893"/>
      <c r="AF22" s="893"/>
      <c r="AG22" s="893"/>
      <c r="AH22" s="893"/>
      <c r="AI22" s="893"/>
      <c r="AJ22" s="893"/>
      <c r="AK22" s="893"/>
      <c r="AL22" s="893"/>
      <c r="AM22" s="893"/>
      <c r="AN22" s="893"/>
      <c r="AO22" s="893"/>
      <c r="AP22" s="893"/>
      <c r="AQ22" s="893"/>
      <c r="AR22" s="893"/>
      <c r="AS22" s="893"/>
      <c r="AT22" s="893"/>
      <c r="AU22" s="893"/>
      <c r="AV22" s="893"/>
      <c r="AW22" s="893"/>
      <c r="AX22" s="893"/>
      <c r="AY22" s="893"/>
      <c r="AZ22" s="893"/>
      <c r="BA22" s="893"/>
      <c r="BB22" s="893"/>
      <c r="BC22" s="893"/>
      <c r="BD22" s="893"/>
      <c r="BE22" s="893"/>
      <c r="BF22" s="893"/>
      <c r="BG22" s="893"/>
      <c r="BH22" s="893"/>
      <c r="BI22" s="893"/>
      <c r="BJ22" s="893"/>
      <c r="BK22" s="893"/>
      <c r="BL22" s="893"/>
      <c r="BM22" s="893"/>
      <c r="BN22" s="893"/>
      <c r="BO22" s="893"/>
      <c r="BP22" s="893"/>
      <c r="BQ22" s="893"/>
    </row>
    <row r="23" spans="1:69" ht="18" customHeight="1">
      <c r="A23" s="1013" t="s">
        <v>1404</v>
      </c>
      <c r="B23" s="1074">
        <v>40.923500309710917</v>
      </c>
      <c r="C23" s="1075">
        <v>41.044983030475471</v>
      </c>
      <c r="D23" s="1076">
        <v>37.365330724972523</v>
      </c>
      <c r="E23" s="1075">
        <v>38.088363330145725</v>
      </c>
      <c r="F23" s="1077">
        <v>43.741404407687021</v>
      </c>
      <c r="G23" s="1073">
        <v>45.80695197435481</v>
      </c>
      <c r="H23" s="893"/>
      <c r="I23" s="893"/>
      <c r="J23" s="893"/>
      <c r="K23" s="893"/>
      <c r="L23" s="893"/>
      <c r="M23" s="893"/>
      <c r="N23" s="893"/>
      <c r="O23" s="893"/>
      <c r="P23" s="893"/>
      <c r="Q23" s="893"/>
      <c r="R23" s="893"/>
      <c r="S23" s="893"/>
      <c r="T23" s="893"/>
      <c r="U23" s="893"/>
      <c r="V23" s="893"/>
      <c r="W23" s="893"/>
      <c r="X23" s="893"/>
      <c r="Y23" s="893"/>
      <c r="Z23" s="893"/>
      <c r="AA23" s="893"/>
      <c r="AB23" s="893"/>
      <c r="AC23" s="893"/>
      <c r="AD23" s="893"/>
      <c r="AE23" s="893"/>
      <c r="AF23" s="893"/>
      <c r="AG23" s="893"/>
      <c r="AH23" s="893"/>
      <c r="AI23" s="893"/>
      <c r="AJ23" s="893"/>
      <c r="AK23" s="893"/>
      <c r="AL23" s="893"/>
      <c r="AM23" s="893"/>
      <c r="AN23" s="893"/>
      <c r="AO23" s="893"/>
      <c r="AP23" s="893"/>
      <c r="AQ23" s="893"/>
      <c r="AR23" s="893"/>
      <c r="AS23" s="893"/>
      <c r="AT23" s="893"/>
      <c r="AU23" s="893"/>
      <c r="AV23" s="893"/>
      <c r="AW23" s="893"/>
      <c r="AX23" s="893"/>
      <c r="AY23" s="893"/>
      <c r="AZ23" s="893"/>
      <c r="BA23" s="893"/>
      <c r="BB23" s="893"/>
      <c r="BC23" s="893"/>
      <c r="BD23" s="893"/>
      <c r="BE23" s="893"/>
      <c r="BF23" s="893"/>
      <c r="BG23" s="893"/>
      <c r="BH23" s="893"/>
      <c r="BI23" s="893"/>
      <c r="BJ23" s="893"/>
      <c r="BK23" s="893"/>
      <c r="BL23" s="893"/>
      <c r="BM23" s="893"/>
      <c r="BN23" s="893"/>
      <c r="BO23" s="893"/>
      <c r="BP23" s="893"/>
      <c r="BQ23" s="893"/>
    </row>
    <row r="24" spans="1:69" ht="18" customHeight="1">
      <c r="A24" s="1013" t="s">
        <v>1405</v>
      </c>
      <c r="B24" s="1074">
        <v>17.703717917195924</v>
      </c>
      <c r="C24" s="1075">
        <v>18.098600340842118</v>
      </c>
      <c r="D24" s="1076">
        <v>22.366061515716218</v>
      </c>
      <c r="E24" s="1075">
        <v>21.670996103506841</v>
      </c>
      <c r="F24" s="1077">
        <v>18.068661429976547</v>
      </c>
      <c r="G24" s="1073">
        <v>17.204511544768291</v>
      </c>
      <c r="H24" s="893"/>
      <c r="I24" s="893"/>
      <c r="J24" s="893"/>
      <c r="K24" s="893"/>
      <c r="L24" s="893"/>
      <c r="M24" s="893"/>
      <c r="N24" s="893"/>
      <c r="O24" s="893"/>
      <c r="P24" s="893"/>
      <c r="Q24" s="893"/>
      <c r="R24" s="893"/>
      <c r="S24" s="893"/>
      <c r="T24" s="893"/>
      <c r="U24" s="893"/>
      <c r="V24" s="893"/>
      <c r="W24" s="893"/>
      <c r="X24" s="893"/>
      <c r="Y24" s="893"/>
      <c r="Z24" s="893"/>
      <c r="AA24" s="893"/>
      <c r="AB24" s="893"/>
      <c r="AC24" s="893"/>
      <c r="AD24" s="893"/>
      <c r="AE24" s="893"/>
      <c r="AF24" s="893"/>
      <c r="AG24" s="893"/>
      <c r="AH24" s="893"/>
      <c r="AI24" s="893"/>
      <c r="AJ24" s="893"/>
      <c r="AK24" s="893"/>
      <c r="AL24" s="893"/>
      <c r="AM24" s="893"/>
      <c r="AN24" s="893"/>
      <c r="AO24" s="893"/>
      <c r="AP24" s="893"/>
      <c r="AQ24" s="893"/>
      <c r="AR24" s="893"/>
      <c r="AS24" s="893"/>
      <c r="AT24" s="893"/>
      <c r="AU24" s="893"/>
      <c r="AV24" s="893"/>
      <c r="AW24" s="893"/>
      <c r="AX24" s="893"/>
      <c r="AY24" s="893"/>
      <c r="AZ24" s="893"/>
      <c r="BA24" s="893"/>
      <c r="BB24" s="893"/>
      <c r="BC24" s="893"/>
      <c r="BD24" s="893"/>
      <c r="BE24" s="893"/>
      <c r="BF24" s="893"/>
      <c r="BG24" s="893"/>
      <c r="BH24" s="893"/>
      <c r="BI24" s="893"/>
      <c r="BJ24" s="893"/>
      <c r="BK24" s="893"/>
      <c r="BL24" s="893"/>
      <c r="BM24" s="893"/>
      <c r="BN24" s="893"/>
      <c r="BO24" s="893"/>
      <c r="BP24" s="893"/>
      <c r="BQ24" s="893"/>
    </row>
    <row r="25" spans="1:69" ht="18" customHeight="1">
      <c r="A25" s="1063" t="s">
        <v>154</v>
      </c>
      <c r="B25" s="1078">
        <v>64.143428620206862</v>
      </c>
      <c r="C25" s="1079">
        <v>64.637775410012168</v>
      </c>
      <c r="D25" s="1080">
        <v>66.368237023545518</v>
      </c>
      <c r="E25" s="1079">
        <v>65.669611635242561</v>
      </c>
      <c r="F25" s="1081">
        <v>67.053404051846528</v>
      </c>
      <c r="G25" s="1082">
        <v>68.353965698078085</v>
      </c>
      <c r="H25" s="1083"/>
      <c r="I25" s="1083"/>
      <c r="J25" s="1083"/>
      <c r="K25" s="892"/>
      <c r="L25" s="1083"/>
      <c r="M25" s="1083"/>
      <c r="N25" s="1083"/>
      <c r="O25" s="1083"/>
      <c r="P25" s="1083"/>
      <c r="Q25" s="1083"/>
      <c r="R25" s="1083"/>
      <c r="S25" s="1083"/>
      <c r="T25" s="1083"/>
      <c r="U25" s="1083"/>
      <c r="V25" s="1083"/>
      <c r="W25" s="1083"/>
      <c r="X25" s="1083"/>
      <c r="Y25" s="1083"/>
      <c r="Z25" s="1083"/>
      <c r="AA25" s="892"/>
      <c r="AB25" s="1083"/>
      <c r="AC25" s="1083"/>
      <c r="AD25" s="1083"/>
      <c r="AE25" s="1083"/>
      <c r="AF25" s="1083"/>
      <c r="AG25" s="1083"/>
      <c r="AH25" s="1083"/>
      <c r="AI25" s="1083"/>
      <c r="AJ25" s="1083"/>
      <c r="AK25" s="1083"/>
      <c r="AL25" s="1083"/>
      <c r="AM25" s="1083"/>
      <c r="AN25" s="1083"/>
      <c r="AO25" s="1083"/>
      <c r="AP25" s="1083"/>
      <c r="AQ25" s="893"/>
      <c r="AR25" s="893"/>
      <c r="AS25" s="893"/>
      <c r="AT25" s="893"/>
      <c r="AU25" s="893"/>
      <c r="AV25" s="893"/>
      <c r="AW25" s="893"/>
      <c r="AX25" s="893"/>
      <c r="AY25" s="893"/>
      <c r="AZ25" s="893"/>
      <c r="BA25" s="893"/>
      <c r="BB25" s="893"/>
      <c r="BC25" s="893"/>
      <c r="BD25" s="893"/>
      <c r="BE25" s="893"/>
      <c r="BF25" s="893"/>
      <c r="BG25" s="893"/>
      <c r="BH25" s="893"/>
      <c r="BI25" s="893"/>
      <c r="BJ25" s="893"/>
      <c r="BK25" s="893"/>
      <c r="BL25" s="893"/>
      <c r="BM25" s="893"/>
      <c r="BN25" s="893"/>
      <c r="BO25" s="893"/>
      <c r="BP25" s="893"/>
      <c r="BQ25" s="893"/>
    </row>
    <row r="26" spans="1:69" ht="7.5" customHeight="1">
      <c r="A26" s="999"/>
      <c r="B26" s="1074"/>
      <c r="C26" s="1075"/>
      <c r="D26" s="1076"/>
      <c r="E26" s="1075"/>
      <c r="F26" s="1077"/>
      <c r="G26" s="1073"/>
      <c r="H26" s="893"/>
      <c r="I26" s="893"/>
      <c r="J26" s="893"/>
      <c r="K26" s="893"/>
      <c r="L26" s="893"/>
      <c r="M26" s="893"/>
      <c r="N26" s="893"/>
      <c r="O26" s="893"/>
      <c r="P26" s="893"/>
      <c r="Q26" s="893"/>
      <c r="R26" s="893"/>
      <c r="S26" s="893"/>
      <c r="T26" s="893"/>
      <c r="U26" s="893"/>
      <c r="V26" s="893"/>
      <c r="W26" s="893"/>
      <c r="X26" s="893"/>
      <c r="Y26" s="893"/>
      <c r="Z26" s="893"/>
      <c r="AA26" s="893"/>
      <c r="AB26" s="893"/>
      <c r="AC26" s="893"/>
      <c r="AD26" s="893"/>
      <c r="AE26" s="893"/>
      <c r="AF26" s="893"/>
      <c r="AG26" s="893"/>
      <c r="AH26" s="893"/>
      <c r="AI26" s="893"/>
      <c r="AJ26" s="893"/>
      <c r="AK26" s="893"/>
      <c r="AL26" s="893"/>
      <c r="AM26" s="893"/>
      <c r="AN26" s="893"/>
      <c r="AO26" s="893"/>
      <c r="AP26" s="893"/>
      <c r="AQ26" s="893"/>
      <c r="AR26" s="893"/>
      <c r="AS26" s="893"/>
      <c r="AT26" s="893"/>
      <c r="AU26" s="893"/>
      <c r="AV26" s="893"/>
      <c r="AW26" s="893"/>
      <c r="AX26" s="893"/>
      <c r="AY26" s="893"/>
      <c r="AZ26" s="893"/>
      <c r="BA26" s="893"/>
      <c r="BB26" s="893"/>
      <c r="BC26" s="893"/>
      <c r="BD26" s="893"/>
      <c r="BE26" s="893"/>
      <c r="BF26" s="893"/>
      <c r="BG26" s="893"/>
      <c r="BH26" s="893"/>
      <c r="BI26" s="893"/>
      <c r="BJ26" s="893"/>
      <c r="BK26" s="893"/>
      <c r="BL26" s="893"/>
      <c r="BM26" s="893"/>
      <c r="BN26" s="893"/>
      <c r="BO26" s="893"/>
      <c r="BP26" s="893"/>
      <c r="BQ26" s="893"/>
    </row>
    <row r="27" spans="1:69" ht="18" customHeight="1">
      <c r="A27" s="37" t="s">
        <v>1406</v>
      </c>
      <c r="B27" s="1078">
        <v>18.700629563128864</v>
      </c>
      <c r="C27" s="1079">
        <v>18.211754698192141</v>
      </c>
      <c r="D27" s="1080">
        <v>17.663071738354429</v>
      </c>
      <c r="E27" s="1079">
        <v>18.641793814138705</v>
      </c>
      <c r="F27" s="1081">
        <v>17.728891162314198</v>
      </c>
      <c r="G27" s="1082">
        <v>16.36565080584403</v>
      </c>
      <c r="H27" s="893"/>
      <c r="I27" s="893"/>
      <c r="J27" s="893"/>
      <c r="K27" s="893"/>
      <c r="L27" s="893"/>
      <c r="M27" s="893"/>
      <c r="N27" s="893"/>
      <c r="O27" s="893"/>
      <c r="P27" s="893"/>
      <c r="Q27" s="893"/>
      <c r="R27" s="893"/>
      <c r="S27" s="893"/>
      <c r="T27" s="893"/>
      <c r="U27" s="893"/>
      <c r="V27" s="893"/>
      <c r="W27" s="893"/>
      <c r="X27" s="893"/>
      <c r="Y27" s="893"/>
      <c r="Z27" s="893"/>
      <c r="AA27" s="893"/>
      <c r="AB27" s="893"/>
      <c r="AC27" s="893"/>
      <c r="AD27" s="893"/>
      <c r="AE27" s="893"/>
      <c r="AF27" s="893"/>
      <c r="AG27" s="893"/>
      <c r="AH27" s="893"/>
      <c r="AI27" s="893"/>
      <c r="AJ27" s="893"/>
      <c r="AK27" s="893"/>
      <c r="AL27" s="893"/>
      <c r="AM27" s="893"/>
      <c r="AN27" s="893"/>
      <c r="AO27" s="893"/>
      <c r="AP27" s="893"/>
      <c r="AQ27" s="893"/>
      <c r="AR27" s="893"/>
      <c r="AS27" s="893"/>
      <c r="AT27" s="893"/>
      <c r="AU27" s="893"/>
      <c r="AV27" s="893"/>
      <c r="AW27" s="893"/>
      <c r="AX27" s="893"/>
      <c r="AY27" s="893"/>
      <c r="AZ27" s="893"/>
      <c r="BA27" s="893"/>
      <c r="BB27" s="893"/>
      <c r="BC27" s="893"/>
      <c r="BD27" s="893"/>
      <c r="BE27" s="893"/>
      <c r="BF27" s="893"/>
      <c r="BG27" s="893"/>
      <c r="BH27" s="893"/>
      <c r="BI27" s="893"/>
      <c r="BJ27" s="893"/>
      <c r="BK27" s="893"/>
      <c r="BL27" s="893"/>
      <c r="BM27" s="893"/>
      <c r="BN27" s="893"/>
      <c r="BO27" s="893"/>
      <c r="BP27" s="893"/>
      <c r="BQ27" s="893"/>
    </row>
    <row r="28" spans="1:69" ht="7.5" customHeight="1">
      <c r="A28" s="37"/>
      <c r="B28" s="1084"/>
      <c r="C28" s="1085"/>
      <c r="D28" s="1086"/>
      <c r="E28" s="1085"/>
      <c r="F28" s="1087"/>
      <c r="G28" s="1082"/>
      <c r="H28" s="893"/>
      <c r="I28" s="893"/>
      <c r="J28" s="893"/>
      <c r="K28" s="893"/>
      <c r="L28" s="893"/>
      <c r="M28" s="893"/>
      <c r="N28" s="893"/>
      <c r="O28" s="893"/>
      <c r="P28" s="893"/>
      <c r="Q28" s="893"/>
      <c r="R28" s="893"/>
      <c r="S28" s="893"/>
      <c r="T28" s="893"/>
      <c r="U28" s="893"/>
      <c r="V28" s="893"/>
      <c r="W28" s="893"/>
      <c r="X28" s="893"/>
      <c r="Y28" s="893"/>
      <c r="Z28" s="893"/>
      <c r="AA28" s="893"/>
      <c r="AB28" s="893"/>
      <c r="AC28" s="893"/>
      <c r="AD28" s="893"/>
      <c r="AE28" s="893"/>
      <c r="AF28" s="893"/>
      <c r="AG28" s="893"/>
      <c r="AH28" s="893"/>
      <c r="AI28" s="893"/>
      <c r="AJ28" s="893"/>
      <c r="AK28" s="893"/>
      <c r="AL28" s="893"/>
      <c r="AM28" s="893"/>
      <c r="AN28" s="893"/>
      <c r="AO28" s="893"/>
      <c r="AP28" s="893"/>
      <c r="AQ28" s="893"/>
      <c r="AR28" s="893"/>
      <c r="AS28" s="893"/>
      <c r="AT28" s="893"/>
      <c r="AU28" s="893"/>
      <c r="AV28" s="893"/>
      <c r="AW28" s="893"/>
      <c r="AX28" s="893"/>
      <c r="AY28" s="893"/>
      <c r="AZ28" s="893"/>
      <c r="BA28" s="893"/>
      <c r="BB28" s="893"/>
      <c r="BC28" s="893"/>
      <c r="BD28" s="893"/>
      <c r="BE28" s="893"/>
      <c r="BF28" s="893"/>
      <c r="BG28" s="893"/>
      <c r="BH28" s="893"/>
      <c r="BI28" s="893"/>
      <c r="BJ28" s="893"/>
      <c r="BK28" s="893"/>
      <c r="BL28" s="893"/>
      <c r="BM28" s="893"/>
      <c r="BN28" s="893"/>
      <c r="BO28" s="893"/>
      <c r="BP28" s="893"/>
      <c r="BQ28" s="893"/>
    </row>
    <row r="29" spans="1:69" ht="18" customHeight="1">
      <c r="A29" s="37" t="s">
        <v>1407</v>
      </c>
      <c r="B29" s="1084">
        <v>17.155941816664271</v>
      </c>
      <c r="C29" s="1085">
        <v>17.150469891795691</v>
      </c>
      <c r="D29" s="1086">
        <v>15.968691238100059</v>
      </c>
      <c r="E29" s="1085">
        <v>15.688594550618728</v>
      </c>
      <c r="F29" s="1087">
        <v>15.21770478583927</v>
      </c>
      <c r="G29" s="1082">
        <v>15.280383496077881</v>
      </c>
      <c r="H29" s="893"/>
      <c r="I29" s="893"/>
      <c r="J29" s="893"/>
      <c r="K29" s="893"/>
      <c r="L29" s="893"/>
      <c r="M29" s="893"/>
      <c r="N29" s="893"/>
      <c r="O29" s="893"/>
      <c r="P29" s="893"/>
      <c r="Q29" s="893"/>
      <c r="R29" s="893"/>
      <c r="S29" s="893"/>
      <c r="T29" s="893"/>
      <c r="U29" s="893"/>
      <c r="V29" s="893"/>
      <c r="W29" s="893"/>
      <c r="X29" s="893"/>
      <c r="Y29" s="893"/>
      <c r="Z29" s="893"/>
      <c r="AA29" s="893"/>
      <c r="AB29" s="893"/>
      <c r="AC29" s="893"/>
      <c r="AD29" s="893"/>
      <c r="AE29" s="893"/>
      <c r="AF29" s="893"/>
      <c r="AG29" s="893"/>
      <c r="AH29" s="893"/>
      <c r="AI29" s="893"/>
      <c r="AJ29" s="893"/>
      <c r="AK29" s="893"/>
      <c r="AL29" s="893"/>
      <c r="AM29" s="893"/>
      <c r="AN29" s="893"/>
      <c r="AO29" s="893"/>
      <c r="AP29" s="893"/>
      <c r="AQ29" s="893"/>
      <c r="AR29" s="893"/>
      <c r="AS29" s="893"/>
      <c r="AT29" s="893"/>
      <c r="AU29" s="893"/>
      <c r="AV29" s="893"/>
      <c r="AW29" s="893"/>
      <c r="AX29" s="893"/>
      <c r="AY29" s="893"/>
      <c r="AZ29" s="893"/>
      <c r="BA29" s="893"/>
      <c r="BB29" s="893"/>
      <c r="BC29" s="893"/>
      <c r="BD29" s="893"/>
      <c r="BE29" s="893"/>
      <c r="BF29" s="893"/>
      <c r="BG29" s="893"/>
      <c r="BH29" s="893"/>
      <c r="BI29" s="893"/>
      <c r="BJ29" s="893"/>
      <c r="BK29" s="893"/>
      <c r="BL29" s="893"/>
      <c r="BM29" s="893"/>
      <c r="BN29" s="893"/>
      <c r="BO29" s="893"/>
      <c r="BP29" s="893"/>
      <c r="BQ29" s="893"/>
    </row>
    <row r="30" spans="1:69" ht="7.5" customHeight="1">
      <c r="A30" s="37"/>
      <c r="B30" s="1078"/>
      <c r="C30" s="1075"/>
      <c r="D30" s="1076"/>
      <c r="E30" s="1075"/>
      <c r="F30" s="1077"/>
      <c r="G30" s="1073"/>
      <c r="H30" s="893"/>
      <c r="I30" s="893"/>
      <c r="J30" s="893"/>
      <c r="K30" s="893"/>
      <c r="L30" s="893"/>
      <c r="M30" s="893"/>
      <c r="N30" s="893"/>
      <c r="O30" s="893"/>
      <c r="P30" s="893"/>
      <c r="Q30" s="893"/>
      <c r="R30" s="893"/>
      <c r="S30" s="893"/>
      <c r="T30" s="893"/>
      <c r="U30" s="893"/>
      <c r="V30" s="893"/>
      <c r="W30" s="893"/>
      <c r="X30" s="893"/>
      <c r="Y30" s="893"/>
      <c r="Z30" s="893"/>
      <c r="AA30" s="893"/>
      <c r="AB30" s="893"/>
      <c r="AC30" s="893"/>
      <c r="AD30" s="893"/>
      <c r="AE30" s="893"/>
      <c r="AF30" s="893"/>
      <c r="AG30" s="893"/>
      <c r="AH30" s="893"/>
      <c r="AI30" s="893"/>
      <c r="AJ30" s="893"/>
      <c r="AK30" s="893"/>
      <c r="AL30" s="893"/>
      <c r="AM30" s="893"/>
      <c r="AN30" s="893"/>
      <c r="AO30" s="893"/>
      <c r="AP30" s="893"/>
      <c r="AQ30" s="893"/>
      <c r="AR30" s="893"/>
      <c r="AS30" s="893"/>
      <c r="AT30" s="893"/>
      <c r="AU30" s="893"/>
      <c r="AV30" s="893"/>
      <c r="AW30" s="893"/>
      <c r="AX30" s="893"/>
      <c r="AY30" s="893"/>
      <c r="AZ30" s="893"/>
      <c r="BA30" s="893"/>
      <c r="BB30" s="893"/>
      <c r="BC30" s="893"/>
      <c r="BD30" s="893"/>
      <c r="BE30" s="893"/>
      <c r="BF30" s="893"/>
      <c r="BG30" s="893"/>
      <c r="BH30" s="893"/>
      <c r="BI30" s="893"/>
      <c r="BJ30" s="893"/>
      <c r="BK30" s="893"/>
      <c r="BL30" s="893"/>
      <c r="BM30" s="893"/>
      <c r="BN30" s="893"/>
      <c r="BO30" s="893"/>
      <c r="BP30" s="893"/>
      <c r="BQ30" s="893"/>
    </row>
    <row r="31" spans="1:69">
      <c r="A31" s="37" t="s">
        <v>1408</v>
      </c>
      <c r="B31" s="1078">
        <v>100</v>
      </c>
      <c r="C31" s="1079">
        <v>100</v>
      </c>
      <c r="D31" s="1080">
        <v>100</v>
      </c>
      <c r="E31" s="1079">
        <v>100</v>
      </c>
      <c r="F31" s="1081">
        <v>100</v>
      </c>
      <c r="G31" s="1082">
        <v>100</v>
      </c>
      <c r="H31" s="893"/>
      <c r="I31" s="893"/>
      <c r="J31" s="893"/>
      <c r="K31" s="893"/>
      <c r="L31" s="893"/>
      <c r="M31" s="893"/>
      <c r="N31" s="893"/>
      <c r="O31" s="893"/>
      <c r="P31" s="893"/>
      <c r="Q31" s="893"/>
      <c r="R31" s="893"/>
      <c r="S31" s="893"/>
      <c r="T31" s="893"/>
      <c r="U31" s="893"/>
      <c r="V31" s="893"/>
      <c r="W31" s="893"/>
      <c r="X31" s="893"/>
      <c r="Y31" s="893"/>
      <c r="Z31" s="893"/>
      <c r="AA31" s="893"/>
      <c r="AB31" s="893"/>
      <c r="AC31" s="893"/>
      <c r="AD31" s="893"/>
      <c r="AE31" s="893"/>
      <c r="AF31" s="893"/>
      <c r="AG31" s="893"/>
      <c r="AH31" s="893"/>
      <c r="AI31" s="893"/>
      <c r="AJ31" s="893"/>
      <c r="AK31" s="893"/>
      <c r="AL31" s="893"/>
      <c r="AM31" s="893"/>
      <c r="AN31" s="893"/>
      <c r="AO31" s="893"/>
      <c r="AP31" s="893"/>
      <c r="AQ31" s="893"/>
      <c r="AR31" s="893"/>
      <c r="AS31" s="893"/>
      <c r="AT31" s="893"/>
      <c r="AU31" s="893"/>
      <c r="AV31" s="893"/>
      <c r="AW31" s="893"/>
      <c r="AX31" s="893"/>
      <c r="AY31" s="893"/>
      <c r="AZ31" s="893"/>
      <c r="BA31" s="893"/>
      <c r="BB31" s="893"/>
      <c r="BC31" s="893"/>
      <c r="BD31" s="893"/>
      <c r="BE31" s="893"/>
      <c r="BF31" s="893"/>
      <c r="BG31" s="893"/>
      <c r="BH31" s="893"/>
      <c r="BI31" s="893"/>
      <c r="BJ31" s="893"/>
      <c r="BK31" s="893"/>
      <c r="BL31" s="893"/>
      <c r="BM31" s="893"/>
      <c r="BN31" s="893"/>
      <c r="BO31" s="893"/>
      <c r="BP31" s="893"/>
      <c r="BQ31" s="893"/>
    </row>
    <row r="32" spans="1:69" ht="7.5" customHeight="1" thickBot="1">
      <c r="A32" s="1088"/>
      <c r="B32" s="1089"/>
      <c r="C32" s="1090"/>
      <c r="D32" s="1091"/>
      <c r="E32" s="1090"/>
      <c r="F32" s="1092"/>
      <c r="G32" s="1093"/>
      <c r="H32" s="1083"/>
      <c r="I32" s="1083"/>
      <c r="J32" s="1083"/>
      <c r="K32" s="892"/>
      <c r="L32" s="1083"/>
      <c r="M32" s="1083"/>
      <c r="N32" s="1083"/>
      <c r="O32" s="1083"/>
      <c r="P32" s="1083"/>
      <c r="Q32" s="1083"/>
      <c r="R32" s="1083"/>
      <c r="S32" s="1083"/>
      <c r="T32" s="1083"/>
      <c r="U32" s="1083"/>
      <c r="V32" s="1083"/>
      <c r="W32" s="1083"/>
      <c r="X32" s="1083"/>
      <c r="Y32" s="1083"/>
      <c r="Z32" s="1083"/>
      <c r="AA32" s="892"/>
      <c r="AB32" s="1083"/>
      <c r="AC32" s="1083"/>
      <c r="AD32" s="1083"/>
      <c r="AE32" s="1083"/>
      <c r="AF32" s="1083"/>
      <c r="AG32" s="1083"/>
      <c r="AH32" s="1083"/>
      <c r="AI32" s="1083"/>
      <c r="AJ32" s="1083"/>
      <c r="AK32" s="1083"/>
      <c r="AL32" s="1083"/>
      <c r="AM32" s="1083"/>
      <c r="AN32" s="1083"/>
      <c r="AO32" s="1083"/>
      <c r="AP32" s="1083"/>
      <c r="AQ32" s="892"/>
      <c r="AR32" s="892"/>
      <c r="AS32" s="892"/>
      <c r="AT32" s="892"/>
      <c r="AU32" s="892"/>
      <c r="AV32" s="892"/>
      <c r="AW32" s="892"/>
      <c r="AX32" s="892"/>
      <c r="AY32" s="892"/>
      <c r="AZ32" s="892"/>
      <c r="BA32" s="892"/>
      <c r="BB32" s="892"/>
      <c r="BC32" s="892"/>
      <c r="BD32" s="892"/>
      <c r="BE32" s="892"/>
      <c r="BF32" s="892"/>
      <c r="BG32" s="892"/>
      <c r="BH32" s="892"/>
      <c r="BI32" s="892"/>
      <c r="BJ32" s="892"/>
      <c r="BK32" s="892"/>
      <c r="BL32" s="892"/>
      <c r="BM32" s="892"/>
      <c r="BN32" s="892"/>
      <c r="BO32" s="892"/>
      <c r="BP32" s="892"/>
      <c r="BQ32" s="892"/>
    </row>
    <row r="33" spans="1:69" s="944" customFormat="1" ht="18" customHeight="1">
      <c r="A33" s="942" t="s">
        <v>374</v>
      </c>
      <c r="B33" s="1094"/>
      <c r="C33" s="1095"/>
      <c r="D33" s="1095"/>
      <c r="E33" s="1095"/>
      <c r="F33" s="1095"/>
      <c r="G33" s="1095" t="s">
        <v>1410</v>
      </c>
      <c r="H33" s="1096"/>
      <c r="I33" s="1096"/>
      <c r="J33" s="1096"/>
      <c r="K33" s="1097"/>
      <c r="L33" s="1096"/>
      <c r="M33" s="1096"/>
      <c r="N33" s="1096"/>
      <c r="O33" s="1096"/>
      <c r="P33" s="1096"/>
      <c r="Q33" s="1096"/>
      <c r="R33" s="1096"/>
      <c r="S33" s="1096"/>
      <c r="T33" s="1096"/>
      <c r="U33" s="1096"/>
      <c r="V33" s="1096"/>
      <c r="W33" s="1096"/>
      <c r="X33" s="1096"/>
      <c r="Y33" s="1096"/>
      <c r="Z33" s="1096"/>
      <c r="AA33" s="1097"/>
      <c r="AB33" s="1096"/>
      <c r="AC33" s="1096"/>
      <c r="AD33" s="1096"/>
      <c r="AE33" s="1096"/>
      <c r="AF33" s="1096"/>
      <c r="AG33" s="1096"/>
      <c r="AH33" s="1096"/>
      <c r="AI33" s="1096"/>
      <c r="AJ33" s="1096"/>
      <c r="AK33" s="1096"/>
      <c r="AL33" s="1096"/>
      <c r="AM33" s="1096"/>
      <c r="AN33" s="1096"/>
      <c r="AO33" s="1096"/>
      <c r="AP33" s="1096"/>
      <c r="AQ33" s="942"/>
      <c r="AR33" s="942"/>
      <c r="AS33" s="942"/>
      <c r="AT33" s="942"/>
      <c r="AU33" s="942"/>
      <c r="AV33" s="942"/>
      <c r="AW33" s="942"/>
      <c r="AX33" s="942"/>
      <c r="AY33" s="942"/>
      <c r="AZ33" s="942"/>
      <c r="BA33" s="942"/>
      <c r="BB33" s="942"/>
      <c r="BC33" s="942"/>
      <c r="BD33" s="942"/>
      <c r="BE33" s="942"/>
      <c r="BF33" s="942"/>
      <c r="BG33" s="942"/>
      <c r="BH33" s="942"/>
      <c r="BI33" s="942"/>
      <c r="BJ33" s="942"/>
      <c r="BK33" s="942"/>
      <c r="BL33" s="942"/>
      <c r="BM33" s="942"/>
      <c r="BN33" s="942"/>
      <c r="BO33" s="942"/>
      <c r="BP33" s="942"/>
      <c r="BQ33" s="942"/>
    </row>
    <row r="34" spans="1:69" s="944" customFormat="1" ht="18" customHeight="1">
      <c r="A34" s="942" t="s">
        <v>1411</v>
      </c>
      <c r="B34" s="1094"/>
      <c r="C34" s="1094"/>
      <c r="D34" s="1094"/>
      <c r="E34" s="1094"/>
      <c r="F34" s="1094"/>
      <c r="G34" s="1030"/>
      <c r="H34" s="1096"/>
      <c r="I34" s="1096"/>
      <c r="J34" s="1096"/>
      <c r="K34" s="1097"/>
      <c r="L34" s="1096"/>
      <c r="M34" s="1096"/>
      <c r="N34" s="1096"/>
      <c r="O34" s="1096"/>
      <c r="P34" s="1096"/>
      <c r="Q34" s="1096"/>
      <c r="R34" s="1096"/>
      <c r="S34" s="1096"/>
      <c r="T34" s="1096"/>
      <c r="U34" s="1096"/>
      <c r="V34" s="1096"/>
      <c r="W34" s="1096"/>
      <c r="X34" s="1096"/>
      <c r="Y34" s="1096"/>
      <c r="Z34" s="1096"/>
      <c r="AA34" s="1097"/>
      <c r="AB34" s="1096"/>
      <c r="AC34" s="1096"/>
      <c r="AD34" s="1096"/>
      <c r="AE34" s="1096"/>
      <c r="AF34" s="1096"/>
      <c r="AG34" s="1096"/>
      <c r="AH34" s="1096"/>
      <c r="AI34" s="1096"/>
      <c r="AJ34" s="1096"/>
      <c r="AK34" s="1096"/>
      <c r="AL34" s="1096"/>
      <c r="AM34" s="1096"/>
      <c r="AN34" s="1096"/>
      <c r="AO34" s="1096"/>
      <c r="AP34" s="1096"/>
      <c r="AQ34" s="942"/>
      <c r="AR34" s="942"/>
      <c r="AS34" s="942"/>
      <c r="AT34" s="942"/>
      <c r="AU34" s="942"/>
      <c r="AV34" s="942"/>
      <c r="AW34" s="942"/>
      <c r="AX34" s="942"/>
      <c r="AY34" s="942"/>
      <c r="AZ34" s="942"/>
      <c r="BA34" s="942"/>
      <c r="BB34" s="942"/>
      <c r="BC34" s="942"/>
      <c r="BD34" s="942"/>
      <c r="BE34" s="942"/>
      <c r="BF34" s="942"/>
      <c r="BG34" s="942"/>
      <c r="BH34" s="942"/>
      <c r="BI34" s="942"/>
      <c r="BJ34" s="942"/>
      <c r="BK34" s="942"/>
      <c r="BL34" s="942"/>
      <c r="BM34" s="942"/>
      <c r="BN34" s="942"/>
      <c r="BO34" s="942"/>
      <c r="BP34" s="942"/>
      <c r="BQ34" s="942"/>
    </row>
    <row r="35" spans="1:69" s="944" customFormat="1" ht="18" customHeight="1">
      <c r="A35" s="942" t="s">
        <v>1412</v>
      </c>
      <c r="B35" s="1094"/>
      <c r="C35" s="1094"/>
      <c r="D35" s="1094"/>
      <c r="E35" s="1094"/>
      <c r="F35" s="1094"/>
      <c r="G35" s="1030"/>
      <c r="H35" s="1096"/>
      <c r="I35" s="1096"/>
      <c r="J35" s="1096"/>
      <c r="K35" s="1097"/>
      <c r="L35" s="1096"/>
      <c r="M35" s="1096"/>
      <c r="N35" s="1096"/>
      <c r="O35" s="1096"/>
      <c r="P35" s="1096"/>
      <c r="Q35" s="1096"/>
      <c r="R35" s="1096"/>
      <c r="S35" s="1096"/>
      <c r="T35" s="1096"/>
      <c r="U35" s="1096"/>
      <c r="V35" s="1096"/>
      <c r="W35" s="1096"/>
      <c r="X35" s="1096"/>
      <c r="Y35" s="1096"/>
      <c r="Z35" s="1096"/>
      <c r="AA35" s="1097"/>
      <c r="AB35" s="1096"/>
      <c r="AC35" s="1096"/>
      <c r="AD35" s="1096"/>
      <c r="AE35" s="1096"/>
      <c r="AF35" s="1096"/>
      <c r="AG35" s="1096"/>
      <c r="AH35" s="1096"/>
      <c r="AI35" s="1096"/>
      <c r="AJ35" s="1096"/>
      <c r="AK35" s="1096"/>
      <c r="AL35" s="1096"/>
      <c r="AM35" s="1096"/>
      <c r="AN35" s="1096"/>
      <c r="AO35" s="1096"/>
      <c r="AP35" s="1096"/>
      <c r="AQ35" s="942"/>
      <c r="AR35" s="942"/>
      <c r="AS35" s="942"/>
      <c r="AT35" s="942"/>
      <c r="AU35" s="942"/>
      <c r="AV35" s="942"/>
      <c r="AW35" s="942"/>
      <c r="AX35" s="942"/>
      <c r="AY35" s="942"/>
      <c r="AZ35" s="942"/>
      <c r="BA35" s="942"/>
      <c r="BB35" s="942"/>
      <c r="BC35" s="942"/>
      <c r="BD35" s="942"/>
      <c r="BE35" s="942"/>
      <c r="BF35" s="942"/>
      <c r="BG35" s="942"/>
      <c r="BH35" s="942"/>
      <c r="BI35" s="942"/>
      <c r="BJ35" s="942"/>
      <c r="BK35" s="942"/>
      <c r="BL35" s="942"/>
      <c r="BM35" s="942"/>
      <c r="BN35" s="942"/>
      <c r="BO35" s="942"/>
      <c r="BP35" s="942"/>
      <c r="BQ35" s="942"/>
    </row>
    <row r="36" spans="1:69" s="944" customFormat="1" ht="18" customHeight="1">
      <c r="A36" s="1098" t="s">
        <v>1413</v>
      </c>
      <c r="B36" s="1094"/>
      <c r="C36" s="1094"/>
      <c r="D36" s="1094"/>
      <c r="E36" s="1094"/>
      <c r="F36" s="1094"/>
      <c r="G36" s="1096"/>
      <c r="H36" s="1096"/>
      <c r="I36" s="1096"/>
      <c r="J36" s="1096"/>
      <c r="K36" s="1097"/>
      <c r="L36" s="1096"/>
      <c r="M36" s="1096"/>
      <c r="N36" s="1096"/>
      <c r="O36" s="1096"/>
      <c r="P36" s="1096"/>
      <c r="Q36" s="1096"/>
      <c r="R36" s="1096"/>
      <c r="S36" s="1096"/>
      <c r="T36" s="1096"/>
      <c r="U36" s="1096"/>
      <c r="V36" s="1096"/>
      <c r="W36" s="1096"/>
      <c r="X36" s="1096"/>
      <c r="Y36" s="1096"/>
      <c r="Z36" s="1096"/>
      <c r="AA36" s="1097"/>
      <c r="AB36" s="1096"/>
      <c r="AC36" s="1096"/>
      <c r="AD36" s="1096"/>
      <c r="AE36" s="1096"/>
      <c r="AF36" s="1096"/>
      <c r="AG36" s="1096"/>
      <c r="AH36" s="1096"/>
      <c r="AI36" s="1096"/>
      <c r="AJ36" s="1096"/>
      <c r="AK36" s="1096"/>
      <c r="AL36" s="1096"/>
      <c r="AM36" s="1096"/>
      <c r="AN36" s="1096"/>
      <c r="AO36" s="1096"/>
      <c r="AP36" s="1096"/>
      <c r="AQ36" s="942"/>
      <c r="AR36" s="942"/>
      <c r="AS36" s="942"/>
      <c r="AT36" s="942"/>
      <c r="AU36" s="942"/>
      <c r="AV36" s="942"/>
      <c r="AW36" s="942"/>
      <c r="AX36" s="942"/>
      <c r="AY36" s="942"/>
      <c r="AZ36" s="942"/>
      <c r="BA36" s="942"/>
      <c r="BB36" s="942"/>
      <c r="BC36" s="942"/>
      <c r="BD36" s="942"/>
      <c r="BE36" s="942"/>
      <c r="BF36" s="942"/>
      <c r="BG36" s="942"/>
      <c r="BH36" s="942"/>
      <c r="BI36" s="942"/>
      <c r="BJ36" s="942"/>
      <c r="BK36" s="942"/>
      <c r="BL36" s="942"/>
      <c r="BM36" s="942"/>
      <c r="BN36" s="942"/>
      <c r="BO36" s="942"/>
      <c r="BP36" s="942"/>
      <c r="BQ36" s="942"/>
    </row>
    <row r="37" spans="1:69" s="944" customFormat="1" ht="18" customHeight="1">
      <c r="A37" s="1099" t="s">
        <v>1414</v>
      </c>
      <c r="B37" s="1098"/>
      <c r="C37" s="1098"/>
      <c r="D37" s="1098"/>
      <c r="E37" s="1098"/>
      <c r="F37" s="1098"/>
      <c r="G37" s="1096"/>
      <c r="H37" s="1096"/>
      <c r="I37" s="1096"/>
      <c r="J37" s="1096"/>
      <c r="K37" s="1097"/>
      <c r="L37" s="1096"/>
      <c r="M37" s="1096"/>
      <c r="N37" s="1096"/>
      <c r="O37" s="1096"/>
      <c r="P37" s="1096"/>
      <c r="Q37" s="1096"/>
      <c r="R37" s="1096"/>
      <c r="S37" s="1096"/>
      <c r="T37" s="1096"/>
      <c r="U37" s="1096"/>
      <c r="V37" s="1096"/>
      <c r="W37" s="1096"/>
      <c r="X37" s="1096"/>
      <c r="Y37" s="1096"/>
      <c r="Z37" s="1096"/>
      <c r="AA37" s="1097"/>
      <c r="AB37" s="1096"/>
      <c r="AC37" s="1096"/>
      <c r="AD37" s="1096"/>
      <c r="AE37" s="1096"/>
      <c r="AF37" s="1096"/>
      <c r="AG37" s="1096"/>
      <c r="AH37" s="1096"/>
      <c r="AI37" s="1096"/>
      <c r="AJ37" s="1096"/>
      <c r="AK37" s="1096"/>
      <c r="AL37" s="1096"/>
      <c r="AM37" s="1096"/>
      <c r="AN37" s="1096"/>
      <c r="AO37" s="1096"/>
      <c r="AP37" s="1096"/>
      <c r="AQ37" s="942"/>
      <c r="AR37" s="942"/>
      <c r="AS37" s="942"/>
      <c r="AT37" s="942"/>
      <c r="AU37" s="942"/>
      <c r="AV37" s="942"/>
      <c r="AW37" s="942"/>
      <c r="AX37" s="942"/>
      <c r="AY37" s="942"/>
      <c r="AZ37" s="942"/>
      <c r="BA37" s="942"/>
      <c r="BB37" s="942"/>
      <c r="BC37" s="942"/>
      <c r="BD37" s="942"/>
      <c r="BE37" s="942"/>
      <c r="BF37" s="942"/>
      <c r="BG37" s="942"/>
      <c r="BH37" s="942"/>
      <c r="BI37" s="942"/>
      <c r="BJ37" s="942"/>
      <c r="BK37" s="942"/>
      <c r="BL37" s="942"/>
      <c r="BM37" s="942"/>
      <c r="BN37" s="942"/>
      <c r="BO37" s="942"/>
      <c r="BP37" s="942"/>
      <c r="BQ37" s="942"/>
    </row>
    <row r="38" spans="1:69" s="944" customFormat="1" ht="18" customHeight="1">
      <c r="A38" s="942" t="s">
        <v>1415</v>
      </c>
      <c r="B38" s="1098"/>
      <c r="C38" s="1098"/>
      <c r="D38" s="1098"/>
      <c r="E38" s="1098"/>
      <c r="F38" s="1098"/>
      <c r="G38" s="1096"/>
      <c r="H38" s="1096"/>
      <c r="I38" s="1096"/>
      <c r="J38" s="1096"/>
      <c r="K38" s="1097"/>
      <c r="L38" s="1096"/>
      <c r="M38" s="1096"/>
      <c r="N38" s="1096"/>
      <c r="O38" s="1096"/>
      <c r="P38" s="1096"/>
      <c r="Q38" s="1096"/>
      <c r="R38" s="1096"/>
      <c r="S38" s="1096"/>
      <c r="T38" s="1096"/>
      <c r="U38" s="1096"/>
      <c r="V38" s="1096"/>
      <c r="W38" s="1096"/>
      <c r="X38" s="1096"/>
      <c r="Y38" s="1096"/>
      <c r="Z38" s="1096"/>
      <c r="AA38" s="1097"/>
      <c r="AB38" s="1096"/>
      <c r="AC38" s="1096"/>
      <c r="AD38" s="1096"/>
      <c r="AE38" s="1096"/>
      <c r="AF38" s="1096"/>
      <c r="AG38" s="1096"/>
      <c r="AH38" s="1096"/>
      <c r="AI38" s="1096"/>
      <c r="AJ38" s="1096"/>
      <c r="AK38" s="1096"/>
      <c r="AL38" s="1096"/>
      <c r="AM38" s="1096"/>
      <c r="AN38" s="1096"/>
      <c r="AO38" s="1096"/>
      <c r="AP38" s="1096"/>
      <c r="AQ38" s="942"/>
      <c r="AR38" s="942"/>
      <c r="AS38" s="942"/>
      <c r="AT38" s="942"/>
      <c r="AU38" s="942"/>
      <c r="AV38" s="942"/>
      <c r="AW38" s="942"/>
      <c r="AX38" s="942"/>
      <c r="AY38" s="942"/>
      <c r="AZ38" s="942"/>
      <c r="BA38" s="942"/>
      <c r="BB38" s="942"/>
      <c r="BC38" s="942"/>
      <c r="BD38" s="942"/>
      <c r="BE38" s="942"/>
      <c r="BF38" s="942"/>
      <c r="BG38" s="942"/>
      <c r="BH38" s="942"/>
      <c r="BI38" s="942"/>
      <c r="BJ38" s="942"/>
      <c r="BK38" s="942"/>
      <c r="BL38" s="942"/>
      <c r="BM38" s="942"/>
      <c r="BN38" s="942"/>
      <c r="BO38" s="942"/>
      <c r="BP38" s="942"/>
      <c r="BQ38" s="942"/>
    </row>
    <row r="39" spans="1:69" s="944" customFormat="1" ht="18" customHeight="1">
      <c r="A39" s="1099" t="s">
        <v>1416</v>
      </c>
      <c r="B39" s="942"/>
      <c r="C39" s="942"/>
      <c r="D39" s="942"/>
      <c r="E39" s="942"/>
      <c r="F39" s="942"/>
      <c r="G39" s="1096"/>
      <c r="H39" s="1096"/>
      <c r="I39" s="1096"/>
      <c r="J39" s="1096"/>
      <c r="K39" s="1097"/>
      <c r="L39" s="1096"/>
      <c r="M39" s="1096"/>
      <c r="N39" s="1096"/>
      <c r="O39" s="1096"/>
      <c r="P39" s="1096"/>
      <c r="Q39" s="1096"/>
      <c r="R39" s="1096"/>
      <c r="S39" s="1096"/>
      <c r="T39" s="1096"/>
      <c r="U39" s="1096"/>
      <c r="V39" s="1096"/>
      <c r="W39" s="1096"/>
      <c r="X39" s="1096"/>
      <c r="Y39" s="1096"/>
      <c r="Z39" s="1096"/>
      <c r="AA39" s="1097"/>
      <c r="AB39" s="1096"/>
      <c r="AC39" s="1096"/>
      <c r="AD39" s="1096"/>
      <c r="AE39" s="1096"/>
      <c r="AF39" s="1096"/>
      <c r="AG39" s="1096"/>
      <c r="AH39" s="1096"/>
      <c r="AI39" s="1096"/>
      <c r="AJ39" s="1096"/>
      <c r="AK39" s="1096"/>
      <c r="AL39" s="1096"/>
      <c r="AM39" s="1096"/>
      <c r="AN39" s="1096"/>
      <c r="AO39" s="1096"/>
      <c r="AP39" s="1096"/>
      <c r="AQ39" s="942"/>
      <c r="AR39" s="942"/>
      <c r="AS39" s="942"/>
      <c r="AT39" s="942"/>
      <c r="AU39" s="942"/>
      <c r="AV39" s="942"/>
      <c r="AW39" s="942"/>
      <c r="AX39" s="942"/>
      <c r="AY39" s="942"/>
      <c r="AZ39" s="942"/>
      <c r="BA39" s="942"/>
      <c r="BB39" s="942"/>
      <c r="BC39" s="942"/>
      <c r="BD39" s="942"/>
      <c r="BE39" s="942"/>
      <c r="BF39" s="942"/>
      <c r="BG39" s="942"/>
      <c r="BH39" s="942"/>
      <c r="BI39" s="942"/>
      <c r="BJ39" s="942"/>
      <c r="BK39" s="942"/>
      <c r="BL39" s="942"/>
      <c r="BM39" s="942"/>
      <c r="BN39" s="942"/>
      <c r="BO39" s="942"/>
      <c r="BP39" s="942"/>
      <c r="BQ39" s="942"/>
    </row>
    <row r="40" spans="1:69" s="944" customFormat="1" ht="18" customHeight="1">
      <c r="A40" s="1099" t="s">
        <v>1417</v>
      </c>
      <c r="B40" s="1098"/>
      <c r="C40" s="1098"/>
      <c r="D40" s="1098"/>
      <c r="E40" s="1098"/>
      <c r="F40" s="1098"/>
      <c r="G40" s="1096"/>
      <c r="H40" s="1096"/>
      <c r="I40" s="1096"/>
      <c r="J40" s="1096"/>
      <c r="K40" s="1097"/>
      <c r="L40" s="1096"/>
      <c r="M40" s="1096"/>
      <c r="N40" s="1096"/>
      <c r="O40" s="1096"/>
      <c r="P40" s="1096"/>
      <c r="Q40" s="1096"/>
      <c r="R40" s="1096"/>
      <c r="S40" s="1096"/>
      <c r="T40" s="1096"/>
      <c r="U40" s="1096"/>
      <c r="V40" s="1096"/>
      <c r="W40" s="1096"/>
      <c r="X40" s="1096"/>
      <c r="Y40" s="1096"/>
      <c r="Z40" s="1096"/>
      <c r="AA40" s="1097"/>
      <c r="AB40" s="1096"/>
      <c r="AC40" s="1096"/>
      <c r="AD40" s="1096"/>
      <c r="AE40" s="1096"/>
      <c r="AF40" s="1096"/>
      <c r="AG40" s="1096"/>
      <c r="AH40" s="1096"/>
      <c r="AI40" s="1096"/>
      <c r="AJ40" s="1096"/>
      <c r="AK40" s="1096"/>
      <c r="AL40" s="1096"/>
      <c r="AM40" s="1096"/>
      <c r="AN40" s="1096"/>
      <c r="AO40" s="1096"/>
      <c r="AP40" s="1096"/>
      <c r="AQ40" s="942"/>
      <c r="AR40" s="942"/>
      <c r="AS40" s="942"/>
      <c r="AT40" s="942"/>
      <c r="AU40" s="942"/>
      <c r="AV40" s="942"/>
      <c r="AW40" s="942"/>
      <c r="AX40" s="942"/>
      <c r="AY40" s="942"/>
      <c r="AZ40" s="942"/>
      <c r="BA40" s="942"/>
      <c r="BB40" s="942"/>
      <c r="BC40" s="942"/>
      <c r="BD40" s="942"/>
      <c r="BE40" s="942"/>
      <c r="BF40" s="942"/>
      <c r="BG40" s="942"/>
      <c r="BH40" s="942"/>
      <c r="BI40" s="942"/>
      <c r="BJ40" s="942"/>
      <c r="BK40" s="942"/>
      <c r="BL40" s="942"/>
      <c r="BM40" s="942"/>
      <c r="BN40" s="942"/>
      <c r="BO40" s="942"/>
      <c r="BP40" s="942"/>
      <c r="BQ40" s="942"/>
    </row>
    <row r="41" spans="1:69" s="944" customFormat="1" ht="18" customHeight="1">
      <c r="A41" s="942" t="s">
        <v>1418</v>
      </c>
      <c r="B41" s="1098"/>
      <c r="C41" s="1098"/>
      <c r="D41" s="1098"/>
      <c r="E41" s="1098"/>
      <c r="F41" s="1098"/>
      <c r="G41" s="1096"/>
      <c r="H41" s="1096"/>
      <c r="I41" s="1096"/>
      <c r="J41" s="1096"/>
      <c r="K41" s="1097"/>
      <c r="L41" s="1096"/>
      <c r="M41" s="1096"/>
      <c r="N41" s="1096"/>
      <c r="O41" s="1096"/>
      <c r="P41" s="1096"/>
      <c r="Q41" s="1096"/>
      <c r="R41" s="1096"/>
      <c r="S41" s="1096"/>
      <c r="T41" s="1096"/>
      <c r="U41" s="1096"/>
      <c r="V41" s="1096"/>
      <c r="W41" s="1096"/>
      <c r="X41" s="1096"/>
      <c r="Y41" s="1096"/>
      <c r="Z41" s="1096"/>
      <c r="AA41" s="1097"/>
      <c r="AB41" s="1096"/>
      <c r="AC41" s="1096"/>
      <c r="AD41" s="1096"/>
      <c r="AE41" s="1096"/>
      <c r="AF41" s="1096"/>
      <c r="AG41" s="1096"/>
      <c r="AH41" s="1096"/>
      <c r="AI41" s="1096"/>
      <c r="AJ41" s="1096"/>
      <c r="AK41" s="1096"/>
      <c r="AL41" s="1096"/>
      <c r="AM41" s="1096"/>
      <c r="AN41" s="1096"/>
      <c r="AO41" s="1096"/>
      <c r="AP41" s="1096"/>
      <c r="AQ41" s="942"/>
      <c r="AR41" s="942"/>
      <c r="AS41" s="942"/>
      <c r="AT41" s="942"/>
      <c r="AU41" s="942"/>
      <c r="AV41" s="942"/>
      <c r="AW41" s="942"/>
      <c r="AX41" s="942"/>
      <c r="AY41" s="942"/>
      <c r="AZ41" s="942"/>
      <c r="BA41" s="942"/>
      <c r="BB41" s="942"/>
      <c r="BC41" s="942"/>
      <c r="BD41" s="942"/>
      <c r="BE41" s="942"/>
      <c r="BF41" s="942"/>
      <c r="BG41" s="942"/>
      <c r="BH41" s="942"/>
      <c r="BI41" s="942"/>
      <c r="BJ41" s="942"/>
      <c r="BK41" s="942"/>
      <c r="BL41" s="942"/>
      <c r="BM41" s="942"/>
      <c r="BN41" s="942"/>
      <c r="BO41" s="942"/>
      <c r="BP41" s="942"/>
      <c r="BQ41" s="942"/>
    </row>
    <row r="42" spans="1:69" s="944" customFormat="1" ht="18" customHeight="1">
      <c r="A42" s="893"/>
      <c r="B42" s="1094"/>
      <c r="C42" s="1094"/>
      <c r="D42" s="1094"/>
      <c r="E42" s="1094"/>
      <c r="F42" s="1094"/>
      <c r="G42" s="1096"/>
      <c r="H42" s="1096"/>
      <c r="I42" s="1096"/>
      <c r="J42" s="1096"/>
      <c r="K42" s="1097"/>
      <c r="L42" s="1096"/>
      <c r="M42" s="1096"/>
      <c r="N42" s="1096"/>
      <c r="O42" s="1096"/>
      <c r="P42" s="1096"/>
      <c r="Q42" s="1096"/>
      <c r="R42" s="1096"/>
      <c r="S42" s="1096"/>
      <c r="T42" s="1096"/>
      <c r="U42" s="1096"/>
      <c r="V42" s="1096"/>
      <c r="W42" s="1096"/>
      <c r="X42" s="1096"/>
      <c r="Y42" s="1096"/>
      <c r="Z42" s="1096"/>
      <c r="AA42" s="1097"/>
      <c r="AB42" s="1096"/>
      <c r="AC42" s="1096"/>
      <c r="AD42" s="1096"/>
      <c r="AE42" s="1096"/>
      <c r="AF42" s="1096"/>
      <c r="AG42" s="1096"/>
      <c r="AH42" s="1096"/>
      <c r="AI42" s="1096"/>
      <c r="AJ42" s="1096"/>
      <c r="AK42" s="1096"/>
      <c r="AL42" s="1096"/>
      <c r="AM42" s="1096"/>
      <c r="AN42" s="1096"/>
      <c r="AO42" s="1096"/>
      <c r="AP42" s="1096"/>
      <c r="AQ42" s="942"/>
      <c r="AR42" s="942"/>
      <c r="AS42" s="942"/>
      <c r="AT42" s="942"/>
      <c r="AU42" s="942"/>
      <c r="AV42" s="942"/>
      <c r="AW42" s="942"/>
      <c r="AX42" s="942"/>
      <c r="AY42" s="942"/>
      <c r="AZ42" s="942"/>
      <c r="BA42" s="942"/>
      <c r="BB42" s="942"/>
      <c r="BC42" s="942"/>
      <c r="BD42" s="942"/>
      <c r="BE42" s="942"/>
      <c r="BF42" s="942"/>
      <c r="BG42" s="942"/>
      <c r="BH42" s="942"/>
      <c r="BI42" s="942"/>
      <c r="BJ42" s="942"/>
      <c r="BK42" s="942"/>
      <c r="BL42" s="942"/>
      <c r="BM42" s="942"/>
      <c r="BN42" s="942"/>
      <c r="BO42" s="942"/>
      <c r="BP42" s="942"/>
      <c r="BQ42" s="942"/>
    </row>
    <row r="43" spans="1:69">
      <c r="B43" s="893"/>
      <c r="C43" s="893"/>
      <c r="D43" s="951"/>
      <c r="E43" s="951"/>
      <c r="F43" s="951"/>
      <c r="G43" s="893"/>
      <c r="H43" s="893"/>
      <c r="I43" s="893"/>
      <c r="J43" s="893"/>
      <c r="K43" s="893"/>
      <c r="L43" s="893"/>
      <c r="M43" s="893"/>
      <c r="N43" s="893"/>
      <c r="O43" s="893"/>
      <c r="P43" s="893"/>
      <c r="Q43" s="893"/>
      <c r="R43" s="893"/>
      <c r="S43" s="893"/>
      <c r="T43" s="893"/>
      <c r="U43" s="893"/>
      <c r="V43" s="893"/>
      <c r="W43" s="893"/>
      <c r="X43" s="893"/>
      <c r="Y43" s="893"/>
      <c r="Z43" s="893"/>
      <c r="AA43" s="893"/>
      <c r="AB43" s="893"/>
      <c r="AC43" s="893"/>
      <c r="AD43" s="893"/>
      <c r="AE43" s="893"/>
      <c r="AF43" s="893"/>
      <c r="AG43" s="893"/>
      <c r="AH43" s="893"/>
      <c r="AI43" s="893"/>
      <c r="AJ43" s="893"/>
      <c r="AK43" s="893"/>
      <c r="AL43" s="893"/>
      <c r="AM43" s="893"/>
      <c r="AN43" s="893"/>
      <c r="AO43" s="893"/>
      <c r="AP43" s="893"/>
      <c r="AQ43" s="893"/>
      <c r="AR43" s="893"/>
      <c r="AS43" s="893"/>
      <c r="AT43" s="893"/>
      <c r="AU43" s="893"/>
      <c r="AV43" s="893"/>
      <c r="AW43" s="893"/>
      <c r="AX43" s="893"/>
      <c r="AY43" s="893"/>
      <c r="AZ43" s="893"/>
      <c r="BA43" s="893"/>
      <c r="BB43" s="893"/>
      <c r="BC43" s="893"/>
      <c r="BD43" s="893"/>
      <c r="BE43" s="893"/>
      <c r="BF43" s="893"/>
      <c r="BG43" s="893"/>
      <c r="BH43" s="893"/>
      <c r="BI43" s="893"/>
      <c r="BJ43" s="893"/>
      <c r="BK43" s="893"/>
      <c r="BL43" s="893"/>
      <c r="BM43" s="893"/>
      <c r="BN43" s="893"/>
      <c r="BO43" s="893"/>
      <c r="BP43" s="893"/>
      <c r="BQ43" s="893"/>
    </row>
  </sheetData>
  <mergeCells count="2">
    <mergeCell ref="A3:G3"/>
    <mergeCell ref="A19:G19"/>
  </mergeCells>
  <hyperlinks>
    <hyperlink ref="G2" location="පටුන!A1" display="පටුන වෙත"/>
  </hyperlinks>
  <pageMargins left="0.7" right="0.7" top="0.75" bottom="0.75" header="0.3" footer="0.3"/>
  <pageSetup paperSize="9" scale="47" orientation="portrait" r:id="rId1"/>
  <headerFooter>
    <oddHeader>&amp;L&amp;"Calibri"&amp;10&amp;K000000 [Limited Sharing]&amp;1#_x000D_</oddHead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1"/>
  <sheetViews>
    <sheetView zoomScaleNormal="100" zoomScaleSheetLayoutView="100" workbookViewId="0">
      <selection activeCell="G2" sqref="G2"/>
    </sheetView>
  </sheetViews>
  <sheetFormatPr defaultRowHeight="13.5"/>
  <cols>
    <col min="1" max="1" width="9.75" style="895" customWidth="1"/>
    <col min="2" max="7" width="13.125" style="895" customWidth="1"/>
    <col min="8" max="14" width="9" style="895"/>
    <col min="15" max="15" width="8.75" style="895" bestFit="1" customWidth="1"/>
    <col min="16" max="16384" width="9" style="895"/>
  </cols>
  <sheetData>
    <row r="1" spans="1:21" s="891" customFormat="1" ht="15.75">
      <c r="A1" s="888" t="s">
        <v>114</v>
      </c>
      <c r="B1" s="888"/>
      <c r="C1" s="1053"/>
      <c r="D1" s="1053"/>
      <c r="E1" s="1053"/>
      <c r="F1" s="90"/>
      <c r="G1" s="46" t="s">
        <v>1419</v>
      </c>
      <c r="H1" s="90"/>
      <c r="I1" s="90"/>
      <c r="J1" s="90"/>
      <c r="K1" s="90"/>
      <c r="L1" s="90"/>
      <c r="M1" s="90"/>
      <c r="N1" s="90"/>
      <c r="O1" s="90"/>
      <c r="P1" s="90"/>
      <c r="Q1" s="90"/>
      <c r="R1" s="90"/>
      <c r="S1" s="90"/>
      <c r="T1" s="90"/>
      <c r="U1" s="90"/>
    </row>
    <row r="2" spans="1:21" s="891" customFormat="1" ht="15.75">
      <c r="A2" s="888"/>
      <c r="B2" s="888"/>
      <c r="C2" s="1053"/>
      <c r="D2" s="1053"/>
      <c r="E2" s="1053"/>
      <c r="F2" s="90"/>
      <c r="G2" s="1981" t="s">
        <v>1482</v>
      </c>
      <c r="H2" s="90"/>
      <c r="I2" s="90"/>
      <c r="J2" s="90"/>
      <c r="K2" s="90"/>
      <c r="L2" s="90"/>
      <c r="M2" s="90"/>
      <c r="N2" s="90"/>
      <c r="O2" s="90"/>
      <c r="P2" s="90"/>
      <c r="Q2" s="90"/>
      <c r="R2" s="90"/>
      <c r="S2" s="90"/>
      <c r="T2" s="90"/>
      <c r="U2" s="90"/>
    </row>
    <row r="3" spans="1:21" s="891" customFormat="1" ht="15.75">
      <c r="A3" s="2127" t="s">
        <v>30</v>
      </c>
      <c r="B3" s="2127"/>
      <c r="C3" s="2127"/>
      <c r="D3" s="2127"/>
      <c r="E3" s="2127"/>
      <c r="F3" s="2127"/>
      <c r="G3" s="2127"/>
      <c r="H3" s="90"/>
      <c r="I3" s="90"/>
      <c r="J3" s="90"/>
      <c r="K3" s="90"/>
      <c r="L3" s="90"/>
      <c r="M3" s="90"/>
      <c r="N3" s="90"/>
      <c r="O3" s="90"/>
      <c r="P3" s="90"/>
      <c r="Q3" s="90"/>
      <c r="R3" s="90"/>
      <c r="S3" s="90"/>
      <c r="T3" s="90"/>
      <c r="U3" s="90"/>
    </row>
    <row r="4" spans="1:21" ht="14.25" thickBot="1">
      <c r="A4" s="992"/>
      <c r="B4" s="1054"/>
      <c r="C4" s="1054"/>
      <c r="D4" s="1054"/>
      <c r="E4" s="1054"/>
      <c r="F4" s="1054"/>
      <c r="G4" s="1054"/>
      <c r="H4" s="56"/>
      <c r="I4" s="56"/>
      <c r="J4" s="56"/>
      <c r="K4" s="56"/>
      <c r="L4" s="56"/>
      <c r="M4" s="56"/>
      <c r="N4" s="56"/>
      <c r="O4" s="56"/>
      <c r="P4" s="56"/>
      <c r="Q4" s="56"/>
      <c r="R4" s="56"/>
      <c r="S4" s="56"/>
      <c r="T4" s="56"/>
      <c r="U4" s="56"/>
    </row>
    <row r="5" spans="1:21" ht="58.5" customHeight="1" thickBot="1">
      <c r="A5" s="1100" t="s">
        <v>1420</v>
      </c>
      <c r="B5" s="1101" t="s">
        <v>1421</v>
      </c>
      <c r="C5" s="1102" t="s">
        <v>1422</v>
      </c>
      <c r="D5" s="1102" t="s">
        <v>1423</v>
      </c>
      <c r="E5" s="1102" t="s">
        <v>1424</v>
      </c>
      <c r="F5" s="1102" t="s">
        <v>1425</v>
      </c>
      <c r="G5" s="1103" t="s">
        <v>1426</v>
      </c>
      <c r="H5" s="56"/>
      <c r="I5" s="56"/>
      <c r="J5" s="56"/>
      <c r="K5" s="56"/>
      <c r="L5" s="56"/>
      <c r="M5" s="56"/>
      <c r="N5" s="56"/>
      <c r="O5" s="56"/>
      <c r="P5" s="56"/>
      <c r="Q5" s="56"/>
      <c r="R5" s="56"/>
      <c r="S5" s="56"/>
      <c r="T5" s="56"/>
      <c r="U5" s="56"/>
    </row>
    <row r="6" spans="1:21" ht="18" customHeight="1">
      <c r="A6" s="1978">
        <v>2013</v>
      </c>
      <c r="B6" s="1104">
        <v>15203</v>
      </c>
      <c r="C6" s="1105">
        <v>2404</v>
      </c>
      <c r="D6" s="1105">
        <v>69148</v>
      </c>
      <c r="E6" s="1105">
        <v>80176</v>
      </c>
      <c r="F6" s="1105">
        <v>50243</v>
      </c>
      <c r="G6" s="1979">
        <v>1281855</v>
      </c>
      <c r="H6" s="56"/>
      <c r="I6" s="56"/>
      <c r="J6" s="170"/>
      <c r="K6" s="170"/>
      <c r="L6" s="170"/>
      <c r="M6" s="170"/>
      <c r="N6" s="170"/>
      <c r="O6" s="170"/>
      <c r="P6" s="1106"/>
      <c r="Q6" s="1106"/>
      <c r="R6" s="1106"/>
      <c r="S6" s="1106"/>
      <c r="T6" s="1106"/>
      <c r="U6" s="1106"/>
    </row>
    <row r="7" spans="1:21" ht="18" customHeight="1">
      <c r="A7" s="1978">
        <v>2014</v>
      </c>
      <c r="B7" s="1104">
        <v>15831</v>
      </c>
      <c r="C7" s="1105">
        <v>2448</v>
      </c>
      <c r="D7" s="1105">
        <v>69683</v>
      </c>
      <c r="E7" s="1105">
        <v>90049</v>
      </c>
      <c r="F7" s="1105">
        <v>65118</v>
      </c>
      <c r="G7" s="1979">
        <v>1445462</v>
      </c>
      <c r="H7" s="56"/>
      <c r="I7" s="56"/>
      <c r="J7" s="170"/>
      <c r="K7" s="170"/>
      <c r="L7" s="170"/>
      <c r="M7" s="170"/>
      <c r="N7" s="170"/>
      <c r="O7" s="170"/>
      <c r="P7" s="1106"/>
      <c r="Q7" s="1106"/>
      <c r="R7" s="1106"/>
      <c r="S7" s="1106"/>
      <c r="T7" s="1106"/>
      <c r="U7" s="1106"/>
    </row>
    <row r="8" spans="1:21" ht="18" customHeight="1">
      <c r="A8" s="1978">
        <v>2015</v>
      </c>
      <c r="B8" s="1104">
        <v>16860</v>
      </c>
      <c r="C8" s="1105">
        <v>2569</v>
      </c>
      <c r="D8" s="1105">
        <v>72578</v>
      </c>
      <c r="E8" s="1105">
        <v>102453</v>
      </c>
      <c r="F8" s="1105">
        <v>77769</v>
      </c>
      <c r="G8" s="1979">
        <v>1625493</v>
      </c>
      <c r="H8" s="56"/>
      <c r="I8" s="56"/>
      <c r="J8" s="170"/>
      <c r="K8" s="170"/>
      <c r="L8" s="170"/>
      <c r="M8" s="170"/>
      <c r="N8" s="170"/>
      <c r="O8" s="170"/>
      <c r="P8" s="1106"/>
      <c r="Q8" s="1106"/>
      <c r="R8" s="1106"/>
      <c r="S8" s="1106"/>
      <c r="T8" s="1106"/>
      <c r="U8" s="1106"/>
    </row>
    <row r="9" spans="1:21" ht="18" customHeight="1">
      <c r="A9" s="1978">
        <v>2016</v>
      </c>
      <c r="B9" s="1104">
        <v>17139</v>
      </c>
      <c r="C9" s="1105">
        <v>2411</v>
      </c>
      <c r="D9" s="1105">
        <v>73973</v>
      </c>
      <c r="E9" s="1105">
        <v>118327</v>
      </c>
      <c r="F9" s="1105">
        <v>108393</v>
      </c>
      <c r="G9" s="1979">
        <v>1810595</v>
      </c>
      <c r="H9" s="56"/>
      <c r="I9" s="56"/>
      <c r="J9" s="170"/>
      <c r="K9" s="170"/>
      <c r="L9" s="170"/>
      <c r="M9" s="170"/>
      <c r="N9" s="170"/>
      <c r="O9" s="170"/>
      <c r="P9" s="1106"/>
      <c r="Q9" s="1106"/>
      <c r="R9" s="1106"/>
      <c r="S9" s="1106"/>
      <c r="T9" s="1106"/>
      <c r="U9" s="1106"/>
    </row>
    <row r="10" spans="1:21" ht="18" customHeight="1">
      <c r="A10" s="1978">
        <v>2017</v>
      </c>
      <c r="B10" s="1104">
        <v>18032</v>
      </c>
      <c r="C10" s="1105">
        <v>2765</v>
      </c>
      <c r="D10" s="1105">
        <v>76782</v>
      </c>
      <c r="E10" s="1105">
        <v>133353</v>
      </c>
      <c r="F10" s="1105">
        <v>117477</v>
      </c>
      <c r="G10" s="1979">
        <v>2020782</v>
      </c>
      <c r="H10" s="56"/>
      <c r="I10" s="56"/>
      <c r="J10" s="170"/>
      <c r="K10" s="170"/>
      <c r="L10" s="170"/>
      <c r="M10" s="170"/>
      <c r="N10" s="170"/>
      <c r="O10" s="170"/>
      <c r="P10" s="1106"/>
      <c r="Q10" s="1106"/>
      <c r="R10" s="1106"/>
      <c r="S10" s="1106"/>
      <c r="T10" s="1106"/>
      <c r="U10" s="1106"/>
    </row>
    <row r="11" spans="1:21" ht="18" customHeight="1">
      <c r="A11" s="1978">
        <v>2018</v>
      </c>
      <c r="B11" s="1104">
        <v>18705</v>
      </c>
      <c r="C11" s="1105">
        <v>2850</v>
      </c>
      <c r="D11" s="1105">
        <v>78651</v>
      </c>
      <c r="E11" s="1105">
        <v>144996</v>
      </c>
      <c r="F11" s="1105">
        <v>106831</v>
      </c>
      <c r="G11" s="1979">
        <v>2254194</v>
      </c>
      <c r="H11" s="56"/>
      <c r="I11" s="56"/>
      <c r="J11" s="170"/>
      <c r="K11" s="170"/>
      <c r="L11" s="170"/>
      <c r="M11" s="170"/>
      <c r="N11" s="170"/>
      <c r="O11" s="170"/>
      <c r="P11" s="1106"/>
      <c r="Q11" s="1106"/>
      <c r="R11" s="1106"/>
      <c r="S11" s="1106"/>
      <c r="T11" s="1106"/>
      <c r="U11" s="1106"/>
    </row>
    <row r="12" spans="1:21" ht="18" customHeight="1">
      <c r="A12" s="1978">
        <v>2019</v>
      </c>
      <c r="B12" s="1104">
        <v>19385</v>
      </c>
      <c r="C12" s="1105">
        <v>2914</v>
      </c>
      <c r="D12" s="1105">
        <v>94171</v>
      </c>
      <c r="E12" s="1105">
        <v>157247</v>
      </c>
      <c r="F12" s="1105">
        <v>126330</v>
      </c>
      <c r="G12" s="1979">
        <v>2497610</v>
      </c>
      <c r="H12" s="56"/>
      <c r="I12" s="56"/>
      <c r="J12" s="170"/>
      <c r="K12" s="170"/>
      <c r="L12" s="170"/>
      <c r="M12" s="170"/>
      <c r="N12" s="170"/>
      <c r="O12" s="170"/>
      <c r="P12" s="1106"/>
      <c r="Q12" s="1106"/>
      <c r="R12" s="1106"/>
      <c r="S12" s="1106"/>
      <c r="T12" s="1106"/>
      <c r="U12" s="1106"/>
    </row>
    <row r="13" spans="1:21" ht="18" customHeight="1">
      <c r="A13" s="1978">
        <v>2020</v>
      </c>
      <c r="B13" s="1104">
        <v>19759</v>
      </c>
      <c r="C13" s="1105">
        <v>2611</v>
      </c>
      <c r="D13" s="1105">
        <v>89853</v>
      </c>
      <c r="E13" s="1105">
        <v>150735</v>
      </c>
      <c r="F13" s="1105">
        <v>109725</v>
      </c>
      <c r="G13" s="1979">
        <v>2767832</v>
      </c>
      <c r="H13" s="170"/>
      <c r="I13" s="56"/>
      <c r="J13" s="170"/>
      <c r="K13" s="170"/>
      <c r="L13" s="170"/>
      <c r="M13" s="170"/>
      <c r="N13" s="170"/>
      <c r="O13" s="170"/>
      <c r="P13" s="1106"/>
      <c r="Q13" s="1106"/>
      <c r="R13" s="1106"/>
      <c r="S13" s="1106"/>
      <c r="T13" s="1106"/>
      <c r="U13" s="1106"/>
    </row>
    <row r="14" spans="1:21" ht="18" customHeight="1">
      <c r="A14" s="1978">
        <v>2021</v>
      </c>
      <c r="B14" s="1104">
        <v>20345</v>
      </c>
      <c r="C14" s="1105">
        <v>2535</v>
      </c>
      <c r="D14" s="1105">
        <v>71203</v>
      </c>
      <c r="E14" s="1105">
        <v>165723</v>
      </c>
      <c r="F14" s="1105">
        <v>118192</v>
      </c>
      <c r="G14" s="1979">
        <v>3066871</v>
      </c>
      <c r="H14" s="56"/>
      <c r="I14" s="56"/>
      <c r="J14" s="170"/>
      <c r="K14" s="170"/>
      <c r="L14" s="170"/>
      <c r="M14" s="170"/>
      <c r="N14" s="170"/>
      <c r="O14" s="170"/>
      <c r="P14" s="1106"/>
      <c r="Q14" s="1106"/>
      <c r="R14" s="1106"/>
      <c r="S14" s="1106"/>
      <c r="T14" s="1106"/>
      <c r="U14" s="1106"/>
    </row>
    <row r="15" spans="1:21" ht="18" customHeight="1">
      <c r="A15" s="1978" t="s">
        <v>1427</v>
      </c>
      <c r="B15" s="1104">
        <v>20986</v>
      </c>
      <c r="C15" s="1105">
        <v>2671</v>
      </c>
      <c r="D15" s="1105">
        <v>73272</v>
      </c>
      <c r="E15" s="1105">
        <v>194594</v>
      </c>
      <c r="F15" s="1105">
        <v>163031</v>
      </c>
      <c r="G15" s="1979">
        <v>3380617</v>
      </c>
      <c r="H15" s="56"/>
      <c r="I15" s="56"/>
      <c r="J15" s="170"/>
      <c r="K15" s="170"/>
      <c r="L15" s="170"/>
      <c r="M15" s="170"/>
      <c r="N15" s="170"/>
      <c r="O15" s="170"/>
      <c r="P15" s="1106"/>
      <c r="Q15" s="1106"/>
      <c r="R15" s="1106"/>
      <c r="S15" s="1106"/>
      <c r="T15" s="1106"/>
      <c r="U15" s="1106"/>
    </row>
    <row r="16" spans="1:21" ht="18" customHeight="1" thickBot="1">
      <c r="A16" s="1980" t="s">
        <v>1428</v>
      </c>
      <c r="B16" s="1107" t="s">
        <v>1429</v>
      </c>
      <c r="C16" s="1108" t="s">
        <v>1430</v>
      </c>
      <c r="D16" s="1108" t="s">
        <v>1431</v>
      </c>
      <c r="E16" s="1108">
        <v>210582</v>
      </c>
      <c r="F16" s="1108">
        <v>215902</v>
      </c>
      <c r="G16" s="1138">
        <v>3817892</v>
      </c>
      <c r="H16" s="56"/>
      <c r="I16" s="56"/>
      <c r="J16" s="170"/>
      <c r="K16" s="170"/>
      <c r="L16" s="170"/>
      <c r="M16" s="170"/>
      <c r="N16" s="170"/>
      <c r="O16" s="170"/>
      <c r="P16" s="1106"/>
      <c r="Q16" s="1106"/>
      <c r="R16" s="1106"/>
      <c r="S16" s="1106"/>
      <c r="T16" s="1106"/>
    </row>
    <row r="17" spans="1:21" s="944" customFormat="1" ht="18" customHeight="1">
      <c r="A17" s="1098" t="s">
        <v>1432</v>
      </c>
      <c r="B17" s="942"/>
      <c r="C17" s="942"/>
      <c r="D17" s="1109"/>
      <c r="E17" s="1109"/>
      <c r="F17" s="1109"/>
      <c r="G17" s="1110" t="s">
        <v>1433</v>
      </c>
      <c r="H17" s="4"/>
      <c r="I17" s="4"/>
      <c r="J17" s="4"/>
      <c r="K17" s="4"/>
      <c r="L17" s="4"/>
      <c r="M17" s="4"/>
      <c r="N17" s="4"/>
      <c r="O17" s="4"/>
      <c r="P17" s="4"/>
      <c r="Q17" s="4"/>
      <c r="R17" s="4"/>
      <c r="S17" s="4"/>
      <c r="T17" s="4"/>
      <c r="U17" s="4"/>
    </row>
    <row r="18" spans="1:21" s="944" customFormat="1" ht="18" customHeight="1">
      <c r="A18" s="942" t="s">
        <v>1434</v>
      </c>
      <c r="B18" s="942"/>
      <c r="C18" s="942"/>
      <c r="D18" s="942"/>
      <c r="E18" s="942"/>
      <c r="F18" s="942"/>
      <c r="G18" s="942"/>
      <c r="H18" s="4"/>
      <c r="I18" s="4"/>
      <c r="J18" s="18"/>
      <c r="K18" s="18"/>
      <c r="L18" s="18"/>
      <c r="M18" s="18"/>
      <c r="N18" s="18"/>
      <c r="O18" s="18"/>
      <c r="P18" s="4"/>
      <c r="Q18" s="4"/>
      <c r="R18" s="4"/>
      <c r="S18" s="4"/>
      <c r="T18" s="4"/>
      <c r="U18" s="4"/>
    </row>
    <row r="19" spans="1:21" s="944" customFormat="1" ht="18" customHeight="1">
      <c r="A19" s="942" t="s">
        <v>1435</v>
      </c>
      <c r="B19" s="942"/>
      <c r="C19" s="942"/>
      <c r="D19" s="942"/>
      <c r="E19" s="942"/>
      <c r="F19" s="942"/>
      <c r="G19" s="942"/>
      <c r="H19" s="4"/>
      <c r="I19" s="4"/>
      <c r="J19" s="18"/>
      <c r="K19" s="18"/>
      <c r="L19" s="18"/>
      <c r="M19" s="18"/>
      <c r="N19" s="18"/>
      <c r="O19" s="18"/>
      <c r="P19" s="4"/>
      <c r="Q19" s="4"/>
      <c r="R19" s="4"/>
      <c r="S19" s="4"/>
      <c r="T19" s="4"/>
      <c r="U19" s="4"/>
    </row>
    <row r="20" spans="1:21" s="944" customFormat="1" ht="18" customHeight="1">
      <c r="A20" s="942" t="s">
        <v>1436</v>
      </c>
      <c r="B20" s="942"/>
      <c r="C20" s="942"/>
      <c r="D20" s="942"/>
      <c r="E20" s="942"/>
      <c r="F20" s="942"/>
      <c r="G20" s="942"/>
      <c r="H20" s="4"/>
      <c r="I20" s="4"/>
      <c r="J20" s="18"/>
      <c r="K20" s="18"/>
      <c r="L20" s="18"/>
      <c r="M20" s="18"/>
      <c r="N20" s="18"/>
      <c r="O20" s="18"/>
      <c r="P20" s="4"/>
      <c r="Q20" s="4"/>
      <c r="R20" s="4"/>
      <c r="S20" s="4"/>
      <c r="T20" s="4"/>
      <c r="U20" s="4"/>
    </row>
    <row r="21" spans="1:21" s="944" customFormat="1" ht="18" customHeight="1">
      <c r="A21" s="942" t="s">
        <v>1437</v>
      </c>
      <c r="B21" s="942"/>
      <c r="C21" s="942"/>
      <c r="D21" s="942"/>
      <c r="E21" s="942"/>
      <c r="F21" s="942"/>
      <c r="G21" s="942"/>
      <c r="H21" s="4"/>
      <c r="I21" s="4"/>
      <c r="J21" s="18"/>
      <c r="K21" s="18"/>
      <c r="L21" s="18"/>
      <c r="M21" s="18"/>
      <c r="N21" s="18"/>
      <c r="O21" s="18"/>
      <c r="P21" s="4"/>
      <c r="Q21" s="4"/>
      <c r="R21" s="4"/>
      <c r="S21" s="4"/>
      <c r="T21" s="4"/>
      <c r="U21" s="4"/>
    </row>
  </sheetData>
  <mergeCells count="1">
    <mergeCell ref="A3:G3"/>
  </mergeCells>
  <hyperlinks>
    <hyperlink ref="G2" location="පටුන!A1" display="පටුන වෙත"/>
  </hyperlinks>
  <pageMargins left="0.7" right="0.7" top="0.75" bottom="0.75" header="0.3" footer="0.3"/>
  <pageSetup paperSize="9" scale="59" orientation="portrait" r:id="rId1"/>
  <headerFooter>
    <oddHeader>&amp;L&amp;"Calibri"&amp;10&amp;K000000 [Public]&amp;1#_x000D_</oddHead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8"/>
  <sheetViews>
    <sheetView zoomScaleNormal="100" zoomScaleSheetLayoutView="100" workbookViewId="0">
      <selection activeCell="I2" sqref="I2"/>
    </sheetView>
  </sheetViews>
  <sheetFormatPr defaultRowHeight="13.5"/>
  <cols>
    <col min="1" max="1" width="10.625" style="895" customWidth="1"/>
    <col min="2" max="9" width="16.75" style="895" customWidth="1"/>
    <col min="10" max="16384" width="9" style="895"/>
  </cols>
  <sheetData>
    <row r="1" spans="1:9" s="891" customFormat="1" ht="15.75">
      <c r="A1" s="888" t="s">
        <v>114</v>
      </c>
      <c r="B1" s="888"/>
      <c r="C1" s="1053"/>
      <c r="D1" s="1053"/>
      <c r="E1" s="1053"/>
      <c r="F1" s="90"/>
      <c r="G1" s="90"/>
      <c r="H1" s="90"/>
      <c r="I1" s="46" t="s">
        <v>1438</v>
      </c>
    </row>
    <row r="2" spans="1:9" s="891" customFormat="1" ht="15.75">
      <c r="A2" s="888"/>
      <c r="B2" s="888"/>
      <c r="C2" s="1053"/>
      <c r="D2" s="1053"/>
      <c r="E2" s="1053"/>
      <c r="F2" s="90"/>
      <c r="G2" s="90"/>
      <c r="H2" s="90"/>
      <c r="I2" s="1981" t="s">
        <v>1482</v>
      </c>
    </row>
    <row r="3" spans="1:9" s="891" customFormat="1" ht="15.75">
      <c r="A3" s="2133" t="s">
        <v>31</v>
      </c>
      <c r="B3" s="2133"/>
      <c r="C3" s="2133"/>
      <c r="D3" s="2133"/>
      <c r="E3" s="2133"/>
      <c r="F3" s="2133"/>
      <c r="G3" s="2133"/>
      <c r="H3" s="2133"/>
      <c r="I3" s="2133"/>
    </row>
    <row r="4" spans="1:9" ht="14.25" thickBot="1">
      <c r="A4" s="1111"/>
      <c r="B4" s="1112"/>
      <c r="C4" s="1112"/>
      <c r="D4" s="1113"/>
      <c r="E4" s="1113"/>
      <c r="F4" s="1113"/>
      <c r="G4" s="1113"/>
      <c r="H4" s="1113"/>
      <c r="I4" s="1113"/>
    </row>
    <row r="5" spans="1:9" ht="15" customHeight="1" thickBot="1">
      <c r="A5" s="1114"/>
      <c r="B5" s="1115" t="s">
        <v>1439</v>
      </c>
      <c r="C5" s="1116" t="s">
        <v>1440</v>
      </c>
      <c r="D5" s="1117" t="s">
        <v>1441</v>
      </c>
      <c r="E5" s="1117" t="s">
        <v>1442</v>
      </c>
      <c r="F5" s="1117" t="s">
        <v>1443</v>
      </c>
      <c r="G5" s="1117" t="s">
        <v>1444</v>
      </c>
      <c r="H5" s="1118" t="s">
        <v>1445</v>
      </c>
      <c r="I5" s="1119" t="s">
        <v>1446</v>
      </c>
    </row>
    <row r="6" spans="1:9" ht="15" customHeight="1">
      <c r="A6" s="1120" t="s">
        <v>1420</v>
      </c>
      <c r="B6" s="1121" t="s">
        <v>1447</v>
      </c>
      <c r="C6" s="1122" t="s">
        <v>1447</v>
      </c>
      <c r="D6" s="1123" t="s">
        <v>1448</v>
      </c>
      <c r="E6" s="1123" t="s">
        <v>1441</v>
      </c>
      <c r="F6" s="1123" t="s">
        <v>1449</v>
      </c>
      <c r="G6" s="1123" t="s">
        <v>1450</v>
      </c>
      <c r="H6" s="1124" t="s">
        <v>1451</v>
      </c>
      <c r="I6" s="1125" t="s">
        <v>1452</v>
      </c>
    </row>
    <row r="7" spans="1:9" ht="15" customHeight="1" thickBot="1">
      <c r="A7" s="1126"/>
      <c r="B7" s="1127" t="s">
        <v>1453</v>
      </c>
      <c r="C7" s="1128" t="s">
        <v>1453</v>
      </c>
      <c r="D7" s="1129" t="s">
        <v>1454</v>
      </c>
      <c r="E7" s="1129" t="s">
        <v>1455</v>
      </c>
      <c r="F7" s="1129" t="s">
        <v>1455</v>
      </c>
      <c r="G7" s="1129" t="s">
        <v>1455</v>
      </c>
      <c r="H7" s="1129" t="s">
        <v>1455</v>
      </c>
      <c r="I7" s="1130" t="s">
        <v>1455</v>
      </c>
    </row>
    <row r="8" spans="1:9" ht="18" customHeight="1">
      <c r="A8" s="1131">
        <v>2013</v>
      </c>
      <c r="B8" s="1132">
        <v>10</v>
      </c>
      <c r="C8" s="1133">
        <v>2.2000000000000002</v>
      </c>
      <c r="D8" s="1105">
        <v>72234</v>
      </c>
      <c r="E8" s="1105">
        <v>14404</v>
      </c>
      <c r="F8" s="1105">
        <v>9574</v>
      </c>
      <c r="G8" s="1105">
        <v>248</v>
      </c>
      <c r="H8" s="1105">
        <v>174252</v>
      </c>
      <c r="I8" s="1134">
        <v>178099</v>
      </c>
    </row>
    <row r="9" spans="1:9" ht="18" customHeight="1">
      <c r="A9" s="1131">
        <v>2014</v>
      </c>
      <c r="B9" s="1132">
        <v>12</v>
      </c>
      <c r="C9" s="1133">
        <v>2.4</v>
      </c>
      <c r="D9" s="1105">
        <v>74362</v>
      </c>
      <c r="E9" s="1105">
        <v>15852</v>
      </c>
      <c r="F9" s="1105">
        <v>13859</v>
      </c>
      <c r="G9" s="1105">
        <v>374</v>
      </c>
      <c r="H9" s="1105">
        <v>193869</v>
      </c>
      <c r="I9" s="1134">
        <v>198653</v>
      </c>
    </row>
    <row r="10" spans="1:9" ht="18" customHeight="1">
      <c r="A10" s="1131">
        <v>2015</v>
      </c>
      <c r="B10" s="1132">
        <v>12.4</v>
      </c>
      <c r="C10" s="1133">
        <v>2.4</v>
      </c>
      <c r="D10" s="1105">
        <v>76674</v>
      </c>
      <c r="E10" s="1105">
        <v>18087</v>
      </c>
      <c r="F10" s="1105">
        <v>11493</v>
      </c>
      <c r="G10" s="1105">
        <v>374</v>
      </c>
      <c r="H10" s="1105">
        <v>218502</v>
      </c>
      <c r="I10" s="1134">
        <v>221941</v>
      </c>
    </row>
    <row r="11" spans="1:9" ht="18" customHeight="1">
      <c r="A11" s="1131">
        <v>2016</v>
      </c>
      <c r="B11" s="1132">
        <v>12.5</v>
      </c>
      <c r="C11" s="1133">
        <v>2.5</v>
      </c>
      <c r="D11" s="1105">
        <v>77842</v>
      </c>
      <c r="E11" s="1105">
        <v>20318</v>
      </c>
      <c r="F11" s="1105">
        <v>13478</v>
      </c>
      <c r="G11" s="1105">
        <v>393</v>
      </c>
      <c r="H11" s="1105">
        <v>245608</v>
      </c>
      <c r="I11" s="1134">
        <v>248870</v>
      </c>
    </row>
    <row r="12" spans="1:9" ht="18" customHeight="1">
      <c r="A12" s="1131">
        <v>2017</v>
      </c>
      <c r="B12" s="1132">
        <v>12.6</v>
      </c>
      <c r="C12" s="1133">
        <v>2.6</v>
      </c>
      <c r="D12" s="1105">
        <v>81515</v>
      </c>
      <c r="E12" s="1105">
        <v>22764</v>
      </c>
      <c r="F12" s="1105">
        <v>16839</v>
      </c>
      <c r="G12" s="1105">
        <v>398</v>
      </c>
      <c r="H12" s="1105">
        <v>274160</v>
      </c>
      <c r="I12" s="1134">
        <v>279006</v>
      </c>
    </row>
    <row r="13" spans="1:9" ht="18" customHeight="1">
      <c r="A13" s="1131">
        <v>2018</v>
      </c>
      <c r="B13" s="1132">
        <v>13.9</v>
      </c>
      <c r="C13" s="1133">
        <v>2.6</v>
      </c>
      <c r="D13" s="1105">
        <v>82416</v>
      </c>
      <c r="E13" s="1105">
        <v>25282</v>
      </c>
      <c r="F13" s="1105">
        <v>18292</v>
      </c>
      <c r="G13" s="1105">
        <v>425</v>
      </c>
      <c r="H13" s="1105">
        <v>306455</v>
      </c>
      <c r="I13" s="1134">
        <v>310771</v>
      </c>
    </row>
    <row r="14" spans="1:9" ht="18" customHeight="1">
      <c r="A14" s="1131">
        <v>2019</v>
      </c>
      <c r="B14" s="1132">
        <v>15.3</v>
      </c>
      <c r="C14" s="1133">
        <v>2.6</v>
      </c>
      <c r="D14" s="1105">
        <v>82375</v>
      </c>
      <c r="E14" s="1105">
        <v>27476</v>
      </c>
      <c r="F14" s="1105">
        <v>19808</v>
      </c>
      <c r="G14" s="1105">
        <v>455</v>
      </c>
      <c r="H14" s="1105">
        <v>338631</v>
      </c>
      <c r="I14" s="1134">
        <v>343325</v>
      </c>
    </row>
    <row r="15" spans="1:9" ht="18" customHeight="1">
      <c r="A15" s="1131">
        <v>2020</v>
      </c>
      <c r="B15" s="1132">
        <v>15.9</v>
      </c>
      <c r="C15" s="1133">
        <v>2.5</v>
      </c>
      <c r="D15" s="1105">
        <v>75756</v>
      </c>
      <c r="E15" s="1105">
        <v>26751</v>
      </c>
      <c r="F15" s="1105">
        <v>18570</v>
      </c>
      <c r="G15" s="1105">
        <v>405</v>
      </c>
      <c r="H15" s="1105">
        <v>375215</v>
      </c>
      <c r="I15" s="1134">
        <v>376579</v>
      </c>
    </row>
    <row r="16" spans="1:9" ht="18" customHeight="1">
      <c r="A16" s="1131">
        <v>2021</v>
      </c>
      <c r="B16" s="1132">
        <v>14.7</v>
      </c>
      <c r="C16" s="1133">
        <v>2.1</v>
      </c>
      <c r="D16" s="1105">
        <v>44501</v>
      </c>
      <c r="E16" s="1105">
        <v>29687</v>
      </c>
      <c r="F16" s="1105">
        <v>19789</v>
      </c>
      <c r="G16" s="1105">
        <v>441</v>
      </c>
      <c r="H16" s="1105">
        <v>406289</v>
      </c>
      <c r="I16" s="1134">
        <v>410106</v>
      </c>
    </row>
    <row r="17" spans="1:13" ht="18" customHeight="1">
      <c r="A17" s="908" t="s">
        <v>1456</v>
      </c>
      <c r="B17" s="1132">
        <v>16.8</v>
      </c>
      <c r="C17" s="1133">
        <v>2.6</v>
      </c>
      <c r="D17" s="1105">
        <v>68488</v>
      </c>
      <c r="E17" s="1105">
        <v>34643</v>
      </c>
      <c r="F17" s="1105">
        <v>25019</v>
      </c>
      <c r="G17" s="1105">
        <v>477</v>
      </c>
      <c r="H17" s="1105">
        <v>459630</v>
      </c>
      <c r="I17" s="1134">
        <v>455842</v>
      </c>
    </row>
    <row r="18" spans="1:13" ht="18" customHeight="1" thickBot="1">
      <c r="A18" s="1135" t="s">
        <v>106</v>
      </c>
      <c r="B18" s="1136">
        <v>15.5</v>
      </c>
      <c r="C18" s="1137">
        <v>2.5</v>
      </c>
      <c r="D18" s="1108">
        <v>75485</v>
      </c>
      <c r="E18" s="1108">
        <v>37199</v>
      </c>
      <c r="F18" s="1108">
        <v>38286</v>
      </c>
      <c r="G18" s="1108">
        <v>353</v>
      </c>
      <c r="H18" s="1108">
        <v>499813</v>
      </c>
      <c r="I18" s="1138">
        <v>493741</v>
      </c>
    </row>
    <row r="19" spans="1:13" ht="18" customHeight="1">
      <c r="A19" s="1094" t="s">
        <v>1457</v>
      </c>
      <c r="B19" s="942"/>
      <c r="C19" s="942"/>
      <c r="D19" s="942"/>
      <c r="E19" s="942"/>
      <c r="F19" s="2134" t="s">
        <v>1458</v>
      </c>
      <c r="G19" s="2134"/>
      <c r="H19" s="2134"/>
      <c r="I19" s="2134"/>
    </row>
    <row r="20" spans="1:13" ht="18" customHeight="1">
      <c r="A20" s="1094" t="s">
        <v>46</v>
      </c>
      <c r="B20" s="1139"/>
      <c r="C20" s="4"/>
      <c r="D20" s="4"/>
      <c r="E20" s="4"/>
      <c r="F20" s="4"/>
      <c r="G20" s="942"/>
      <c r="H20" s="942"/>
      <c r="I20" s="942"/>
      <c r="M20" s="958"/>
    </row>
    <row r="21" spans="1:13" ht="18" customHeight="1">
      <c r="A21" s="1094" t="s">
        <v>45</v>
      </c>
      <c r="B21" s="942"/>
      <c r="C21" s="4"/>
      <c r="D21" s="4"/>
      <c r="E21" s="4"/>
      <c r="F21" s="4"/>
      <c r="G21" s="4"/>
      <c r="H21" s="4"/>
      <c r="I21" s="4"/>
    </row>
    <row r="22" spans="1:13">
      <c r="A22" s="944"/>
      <c r="B22" s="944"/>
      <c r="C22" s="944"/>
      <c r="D22" s="944"/>
      <c r="E22" s="944"/>
      <c r="F22" s="944"/>
      <c r="G22" s="944"/>
      <c r="H22" s="944"/>
      <c r="I22" s="944"/>
    </row>
    <row r="24" spans="1:13">
      <c r="D24" s="1140"/>
      <c r="E24" s="1140"/>
      <c r="F24" s="1140"/>
      <c r="H24" s="1140"/>
      <c r="I24" s="1140"/>
    </row>
    <row r="25" spans="1:13">
      <c r="B25" s="1141"/>
      <c r="C25" s="1141"/>
      <c r="D25" s="1141"/>
      <c r="E25" s="1141"/>
      <c r="F25" s="1141"/>
      <c r="G25" s="1141"/>
      <c r="H25" s="1141"/>
      <c r="I25" s="1141"/>
    </row>
    <row r="26" spans="1:13">
      <c r="D26" s="1140"/>
      <c r="E26" s="1140"/>
      <c r="F26" s="1140"/>
      <c r="H26" s="1140"/>
      <c r="I26" s="1140"/>
    </row>
    <row r="27" spans="1:13">
      <c r="D27" s="1140"/>
      <c r="E27" s="1140"/>
      <c r="F27" s="1140"/>
      <c r="H27" s="1140"/>
      <c r="I27" s="1140"/>
    </row>
    <row r="28" spans="1:13">
      <c r="D28" s="1140"/>
      <c r="E28" s="1140"/>
      <c r="F28" s="1140"/>
      <c r="H28" s="1140"/>
      <c r="I28" s="1140"/>
    </row>
    <row r="29" spans="1:13">
      <c r="D29" s="1140"/>
      <c r="E29" s="1140"/>
      <c r="F29" s="1140"/>
      <c r="H29" s="1140"/>
      <c r="I29" s="1140"/>
    </row>
    <row r="30" spans="1:13">
      <c r="D30" s="1140"/>
      <c r="E30" s="1140"/>
      <c r="F30" s="1140"/>
      <c r="H30" s="1140"/>
      <c r="I30" s="1140"/>
    </row>
    <row r="31" spans="1:13">
      <c r="D31" s="1140"/>
      <c r="E31" s="1140"/>
      <c r="F31" s="1140"/>
      <c r="H31" s="1140"/>
      <c r="I31" s="1140"/>
    </row>
    <row r="32" spans="1:13">
      <c r="D32" s="1140"/>
      <c r="E32" s="1140"/>
      <c r="F32" s="1140"/>
      <c r="H32" s="1140"/>
      <c r="I32" s="1140"/>
    </row>
    <row r="33" spans="2:9">
      <c r="D33" s="1140"/>
      <c r="E33" s="1140"/>
      <c r="F33" s="1140"/>
      <c r="H33" s="1140"/>
      <c r="I33" s="1140"/>
    </row>
    <row r="44" spans="2:9">
      <c r="C44" s="1142"/>
      <c r="D44" s="1142"/>
      <c r="E44" s="1142"/>
      <c r="F44" s="1142"/>
      <c r="G44" s="1142"/>
      <c r="H44" s="1142"/>
      <c r="I44" s="1142"/>
    </row>
    <row r="45" spans="2:9">
      <c r="B45" s="1142"/>
      <c r="C45" s="1142"/>
      <c r="D45" s="1142"/>
      <c r="E45" s="1142"/>
      <c r="F45" s="1142"/>
      <c r="G45" s="1142"/>
      <c r="H45" s="1142"/>
      <c r="I45" s="1142"/>
    </row>
    <row r="46" spans="2:9">
      <c r="B46" s="1143"/>
      <c r="C46" s="1143"/>
    </row>
    <row r="47" spans="2:9">
      <c r="B47" s="1143"/>
      <c r="C47" s="1143"/>
    </row>
    <row r="48" spans="2:9">
      <c r="B48" s="1143"/>
      <c r="C48" s="1143"/>
    </row>
  </sheetData>
  <mergeCells count="2">
    <mergeCell ref="A3:I3"/>
    <mergeCell ref="F19:I19"/>
  </mergeCells>
  <hyperlinks>
    <hyperlink ref="I2" location="පටුන!A1" display="පටුන වෙත"/>
  </hyperlinks>
  <pageMargins left="0.7" right="0.7" top="0.75" bottom="0.75" header="0.3" footer="0.3"/>
  <pageSetup paperSize="9" scale="54" orientation="portrait" r:id="rId1"/>
  <headerFooter>
    <oddHeader>&amp;L&amp;"Calibri"&amp;10&amp;K000000 [Public]&amp;1#_x000D_</oddHead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6"/>
  <sheetViews>
    <sheetView zoomScaleNormal="100" zoomScaleSheetLayoutView="100" workbookViewId="0">
      <selection activeCell="J2" sqref="J2"/>
    </sheetView>
  </sheetViews>
  <sheetFormatPr defaultRowHeight="13.5"/>
  <cols>
    <col min="1" max="1" width="10.5" style="958" customWidth="1"/>
    <col min="2" max="10" width="13.875" style="958" customWidth="1"/>
    <col min="11" max="16384" width="9" style="958"/>
  </cols>
  <sheetData>
    <row r="1" spans="1:20" s="956" customFormat="1" ht="15.75">
      <c r="A1" s="955" t="s">
        <v>114</v>
      </c>
      <c r="B1" s="955"/>
      <c r="C1" s="1144"/>
      <c r="D1" s="1144"/>
      <c r="E1" s="1144"/>
      <c r="F1" s="90"/>
      <c r="G1" s="957"/>
      <c r="H1" s="90"/>
      <c r="I1" s="90"/>
      <c r="J1" s="46" t="s">
        <v>1459</v>
      </c>
      <c r="K1" s="90"/>
      <c r="L1" s="90"/>
    </row>
    <row r="2" spans="1:20" s="956" customFormat="1" ht="15.75">
      <c r="A2" s="955"/>
      <c r="B2" s="955"/>
      <c r="C2" s="1144"/>
      <c r="D2" s="1144"/>
      <c r="E2" s="1144"/>
      <c r="F2" s="90"/>
      <c r="G2" s="957"/>
      <c r="H2" s="90"/>
      <c r="I2" s="90"/>
      <c r="J2" s="1981" t="s">
        <v>1482</v>
      </c>
      <c r="K2" s="90"/>
      <c r="L2" s="90"/>
    </row>
    <row r="3" spans="1:20" s="956" customFormat="1" ht="15.75">
      <c r="A3" s="2135" t="s">
        <v>32</v>
      </c>
      <c r="B3" s="2135"/>
      <c r="C3" s="2135"/>
      <c r="D3" s="2135"/>
      <c r="E3" s="2135"/>
      <c r="F3" s="2135"/>
      <c r="G3" s="2135"/>
      <c r="H3" s="2135"/>
      <c r="I3" s="2135"/>
      <c r="J3" s="2135"/>
      <c r="K3" s="90"/>
      <c r="L3" s="90"/>
    </row>
    <row r="4" spans="1:20" ht="14.25" thickBot="1">
      <c r="A4" s="1145"/>
      <c r="B4" s="1146"/>
      <c r="C4" s="1146"/>
      <c r="D4" s="1146"/>
      <c r="E4" s="1146"/>
      <c r="F4" s="1146"/>
      <c r="G4" s="1146"/>
      <c r="H4" s="56"/>
      <c r="I4" s="56"/>
      <c r="J4" s="56"/>
      <c r="K4" s="56"/>
      <c r="L4" s="56"/>
    </row>
    <row r="5" spans="1:20">
      <c r="A5" s="1147"/>
      <c r="B5" s="2136" t="s">
        <v>1460</v>
      </c>
      <c r="C5" s="2137"/>
      <c r="D5" s="2138"/>
      <c r="E5" s="2136" t="s">
        <v>1461</v>
      </c>
      <c r="F5" s="2137"/>
      <c r="G5" s="2138"/>
      <c r="H5" s="2136" t="s">
        <v>154</v>
      </c>
      <c r="I5" s="2137"/>
      <c r="J5" s="2138"/>
      <c r="K5" s="56"/>
      <c r="L5" s="56"/>
    </row>
    <row r="6" spans="1:20">
      <c r="A6" s="1148" t="s">
        <v>1420</v>
      </c>
      <c r="B6" s="1149" t="s">
        <v>1462</v>
      </c>
      <c r="C6" s="1150" t="s">
        <v>1463</v>
      </c>
      <c r="D6" s="1151" t="s">
        <v>1464</v>
      </c>
      <c r="E6" s="1149" t="s">
        <v>1462</v>
      </c>
      <c r="F6" s="1150" t="s">
        <v>1463</v>
      </c>
      <c r="G6" s="1151" t="s">
        <v>1464</v>
      </c>
      <c r="H6" s="1149" t="s">
        <v>1462</v>
      </c>
      <c r="I6" s="1150" t="s">
        <v>1463</v>
      </c>
      <c r="J6" s="1151" t="s">
        <v>1464</v>
      </c>
      <c r="K6" s="56"/>
      <c r="L6" s="56"/>
    </row>
    <row r="7" spans="1:20" ht="14.25" thickBot="1">
      <c r="A7" s="60"/>
      <c r="B7" s="1152" t="s">
        <v>891</v>
      </c>
      <c r="C7" s="1153" t="s">
        <v>1465</v>
      </c>
      <c r="D7" s="1154" t="s">
        <v>1466</v>
      </c>
      <c r="E7" s="1152" t="s">
        <v>891</v>
      </c>
      <c r="F7" s="1153" t="s">
        <v>1465</v>
      </c>
      <c r="G7" s="1154" t="s">
        <v>1466</v>
      </c>
      <c r="H7" s="1152" t="s">
        <v>891</v>
      </c>
      <c r="I7" s="1153" t="s">
        <v>1465</v>
      </c>
      <c r="J7" s="1154" t="s">
        <v>1466</v>
      </c>
      <c r="K7" s="56"/>
      <c r="L7" s="56"/>
    </row>
    <row r="8" spans="1:20" ht="18" customHeight="1">
      <c r="A8" s="94">
        <v>2013</v>
      </c>
      <c r="B8" s="1155">
        <v>21</v>
      </c>
      <c r="C8" s="1156">
        <v>5031</v>
      </c>
      <c r="D8" s="1157">
        <v>41669</v>
      </c>
      <c r="E8" s="1155">
        <v>21</v>
      </c>
      <c r="F8" s="1156">
        <v>6088</v>
      </c>
      <c r="G8" s="1157">
        <v>38754</v>
      </c>
      <c r="H8" s="1155">
        <v>42</v>
      </c>
      <c r="I8" s="1156">
        <v>11119</v>
      </c>
      <c r="J8" s="1157">
        <v>80423</v>
      </c>
      <c r="K8" s="56"/>
      <c r="L8" s="56"/>
    </row>
    <row r="9" spans="1:20" ht="18" customHeight="1">
      <c r="A9" s="94">
        <v>2014</v>
      </c>
      <c r="B9" s="1155">
        <v>31</v>
      </c>
      <c r="C9" s="1156">
        <v>4833</v>
      </c>
      <c r="D9" s="1157">
        <v>29165</v>
      </c>
      <c r="E9" s="1155">
        <v>7</v>
      </c>
      <c r="F9" s="1156">
        <v>1618</v>
      </c>
      <c r="G9" s="1157">
        <v>8158</v>
      </c>
      <c r="H9" s="1155">
        <v>38</v>
      </c>
      <c r="I9" s="1156">
        <v>6451</v>
      </c>
      <c r="J9" s="1157">
        <v>37323</v>
      </c>
      <c r="K9" s="56"/>
      <c r="L9" s="56"/>
    </row>
    <row r="10" spans="1:20" ht="18" customHeight="1">
      <c r="A10" s="94">
        <v>2015</v>
      </c>
      <c r="B10" s="1155">
        <v>31</v>
      </c>
      <c r="C10" s="1156">
        <v>10427</v>
      </c>
      <c r="D10" s="1157">
        <v>70697</v>
      </c>
      <c r="E10" s="1155">
        <v>20</v>
      </c>
      <c r="F10" s="1156">
        <v>4488</v>
      </c>
      <c r="G10" s="1157">
        <v>11597</v>
      </c>
      <c r="H10" s="1155">
        <v>51</v>
      </c>
      <c r="I10" s="1156">
        <v>14915</v>
      </c>
      <c r="J10" s="1157">
        <v>82294</v>
      </c>
      <c r="K10" s="56"/>
      <c r="L10" s="56"/>
    </row>
    <row r="11" spans="1:20" ht="18" customHeight="1">
      <c r="A11" s="94">
        <v>2016</v>
      </c>
      <c r="B11" s="1155">
        <v>26</v>
      </c>
      <c r="C11" s="1156">
        <v>11185</v>
      </c>
      <c r="D11" s="1157">
        <v>85637</v>
      </c>
      <c r="E11" s="1155">
        <v>15</v>
      </c>
      <c r="F11" s="1156">
        <v>10167</v>
      </c>
      <c r="G11" s="1157">
        <v>18690</v>
      </c>
      <c r="H11" s="1155">
        <v>41</v>
      </c>
      <c r="I11" s="1156">
        <v>21352</v>
      </c>
      <c r="J11" s="1157">
        <v>104327</v>
      </c>
      <c r="K11" s="56"/>
      <c r="L11" s="56"/>
    </row>
    <row r="12" spans="1:20" ht="18" customHeight="1">
      <c r="A12" s="94">
        <v>2017</v>
      </c>
      <c r="B12" s="1155">
        <v>12</v>
      </c>
      <c r="C12" s="1156">
        <v>1885</v>
      </c>
      <c r="D12" s="1157">
        <v>5643</v>
      </c>
      <c r="E12" s="1155">
        <v>21</v>
      </c>
      <c r="F12" s="1156">
        <v>9027</v>
      </c>
      <c r="G12" s="1157">
        <v>54436</v>
      </c>
      <c r="H12" s="1155">
        <v>33</v>
      </c>
      <c r="I12" s="1156">
        <v>10912</v>
      </c>
      <c r="J12" s="1157">
        <v>60079</v>
      </c>
      <c r="K12" s="56"/>
      <c r="L12" s="56"/>
    </row>
    <row r="13" spans="1:20" ht="18" customHeight="1">
      <c r="A13" s="94">
        <v>2018</v>
      </c>
      <c r="B13" s="1155">
        <v>29</v>
      </c>
      <c r="C13" s="1156">
        <v>6545</v>
      </c>
      <c r="D13" s="1157">
        <v>33212</v>
      </c>
      <c r="E13" s="1155">
        <v>22</v>
      </c>
      <c r="F13" s="1156">
        <v>5610</v>
      </c>
      <c r="G13" s="1157">
        <v>16406</v>
      </c>
      <c r="H13" s="1155">
        <v>51</v>
      </c>
      <c r="I13" s="1156">
        <v>12155</v>
      </c>
      <c r="J13" s="1157">
        <v>49618</v>
      </c>
      <c r="K13" s="56"/>
      <c r="L13" s="56"/>
    </row>
    <row r="14" spans="1:20" ht="18" customHeight="1">
      <c r="A14" s="94">
        <v>2019</v>
      </c>
      <c r="B14" s="1155">
        <v>9</v>
      </c>
      <c r="C14" s="1156">
        <v>1981</v>
      </c>
      <c r="D14" s="1157">
        <v>28363</v>
      </c>
      <c r="E14" s="1155">
        <v>16</v>
      </c>
      <c r="F14" s="1156">
        <v>5630</v>
      </c>
      <c r="G14" s="1157">
        <v>27689</v>
      </c>
      <c r="H14" s="1155">
        <v>25</v>
      </c>
      <c r="I14" s="1156">
        <v>7611</v>
      </c>
      <c r="J14" s="1157">
        <v>56052</v>
      </c>
      <c r="K14" s="56"/>
      <c r="L14" s="56"/>
      <c r="M14" s="56"/>
      <c r="N14" s="56"/>
      <c r="O14" s="56"/>
      <c r="P14" s="56"/>
      <c r="Q14" s="56"/>
      <c r="R14" s="56"/>
      <c r="S14" s="56"/>
      <c r="T14" s="56"/>
    </row>
    <row r="15" spans="1:20" ht="18" customHeight="1">
      <c r="A15" s="94">
        <v>2020</v>
      </c>
      <c r="B15" s="1155">
        <v>13</v>
      </c>
      <c r="C15" s="1156">
        <v>1936</v>
      </c>
      <c r="D15" s="1157">
        <v>9375</v>
      </c>
      <c r="E15" s="1155">
        <v>15</v>
      </c>
      <c r="F15" s="1156">
        <v>4189</v>
      </c>
      <c r="G15" s="1157">
        <v>13215</v>
      </c>
      <c r="H15" s="1155">
        <v>28</v>
      </c>
      <c r="I15" s="1156">
        <v>6125</v>
      </c>
      <c r="J15" s="1157">
        <v>22590</v>
      </c>
      <c r="K15" s="56"/>
      <c r="L15" s="56"/>
      <c r="M15" s="56"/>
      <c r="N15" s="56"/>
      <c r="O15" s="56"/>
      <c r="P15" s="56"/>
      <c r="Q15" s="56"/>
      <c r="R15" s="56"/>
      <c r="S15" s="56"/>
      <c r="T15" s="56"/>
    </row>
    <row r="16" spans="1:20" ht="18" customHeight="1">
      <c r="A16" s="94">
        <v>2021</v>
      </c>
      <c r="B16" s="1155">
        <v>8</v>
      </c>
      <c r="C16" s="1156">
        <v>1182</v>
      </c>
      <c r="D16" s="1157">
        <v>7303</v>
      </c>
      <c r="E16" s="1155">
        <v>13</v>
      </c>
      <c r="F16" s="1156">
        <v>8072</v>
      </c>
      <c r="G16" s="1157">
        <v>109467</v>
      </c>
      <c r="H16" s="1155">
        <v>21</v>
      </c>
      <c r="I16" s="1156">
        <v>9254</v>
      </c>
      <c r="J16" s="1157">
        <v>116770</v>
      </c>
      <c r="K16" s="56"/>
      <c r="L16" s="56"/>
      <c r="M16" s="56"/>
      <c r="N16" s="56"/>
      <c r="O16" s="56"/>
      <c r="P16" s="56"/>
      <c r="Q16" s="56"/>
      <c r="R16" s="56"/>
      <c r="S16" s="56"/>
      <c r="T16" s="56"/>
    </row>
    <row r="17" spans="1:20" ht="18" customHeight="1">
      <c r="A17" s="908" t="s">
        <v>1456</v>
      </c>
      <c r="B17" s="1155">
        <v>5</v>
      </c>
      <c r="C17" s="1156">
        <v>953</v>
      </c>
      <c r="D17" s="1157">
        <v>3678</v>
      </c>
      <c r="E17" s="1155">
        <v>17</v>
      </c>
      <c r="F17" s="1156">
        <v>4605</v>
      </c>
      <c r="G17" s="1157">
        <v>13417</v>
      </c>
      <c r="H17" s="1155">
        <v>22</v>
      </c>
      <c r="I17" s="1156">
        <v>5558</v>
      </c>
      <c r="J17" s="1157">
        <v>17095</v>
      </c>
      <c r="K17" s="56"/>
      <c r="L17" s="56"/>
      <c r="M17" s="56"/>
      <c r="N17" s="56"/>
      <c r="O17" s="56"/>
      <c r="P17" s="56"/>
      <c r="Q17" s="56"/>
      <c r="R17" s="56"/>
      <c r="S17" s="56"/>
      <c r="T17" s="56"/>
    </row>
    <row r="18" spans="1:20" ht="18" customHeight="1" thickBot="1">
      <c r="A18" s="1135" t="s">
        <v>106</v>
      </c>
      <c r="B18" s="1158">
        <v>5</v>
      </c>
      <c r="C18" s="1159">
        <v>877</v>
      </c>
      <c r="D18" s="1160">
        <v>2007</v>
      </c>
      <c r="E18" s="1158">
        <v>3</v>
      </c>
      <c r="F18" s="1159">
        <v>171</v>
      </c>
      <c r="G18" s="1160">
        <v>532</v>
      </c>
      <c r="H18" s="1158">
        <v>8</v>
      </c>
      <c r="I18" s="1159">
        <v>1048</v>
      </c>
      <c r="J18" s="1160">
        <v>2539</v>
      </c>
      <c r="K18" s="56"/>
      <c r="L18" s="56"/>
      <c r="M18" s="56"/>
      <c r="N18" s="56"/>
      <c r="O18" s="56"/>
      <c r="P18" s="56"/>
      <c r="Q18" s="56"/>
      <c r="R18" s="56"/>
      <c r="S18" s="56"/>
      <c r="T18" s="56"/>
    </row>
    <row r="19" spans="1:20" ht="18" customHeight="1">
      <c r="A19" s="4" t="s">
        <v>1467</v>
      </c>
      <c r="B19" s="44"/>
      <c r="C19" s="44"/>
      <c r="D19" s="44"/>
      <c r="E19" s="44"/>
      <c r="F19" s="44"/>
      <c r="G19" s="44"/>
      <c r="H19" s="2139" t="s">
        <v>1468</v>
      </c>
      <c r="I19" s="2139"/>
      <c r="J19" s="2139"/>
      <c r="K19" s="56"/>
      <c r="L19" s="56"/>
      <c r="M19" s="56"/>
      <c r="N19" s="56"/>
      <c r="O19" s="56"/>
      <c r="P19" s="56"/>
      <c r="Q19" s="56"/>
      <c r="R19" s="56"/>
      <c r="S19" s="56"/>
      <c r="T19" s="56"/>
    </row>
    <row r="20" spans="1:20" ht="18" customHeight="1">
      <c r="A20" s="1094" t="s">
        <v>46</v>
      </c>
      <c r="B20" s="44"/>
      <c r="C20" s="44"/>
      <c r="D20" s="44"/>
      <c r="E20" s="44"/>
      <c r="F20" s="44"/>
      <c r="G20" s="44"/>
      <c r="H20" s="9"/>
      <c r="I20" s="9"/>
      <c r="J20" s="9"/>
      <c r="K20" s="56"/>
      <c r="L20" s="56"/>
      <c r="M20" s="56"/>
      <c r="N20" s="56"/>
      <c r="O20" s="56"/>
      <c r="P20" s="56"/>
      <c r="Q20" s="56"/>
      <c r="R20" s="56"/>
      <c r="S20" s="56"/>
      <c r="T20" s="56"/>
    </row>
    <row r="21" spans="1:20" ht="18" customHeight="1">
      <c r="A21" s="1094" t="s">
        <v>45</v>
      </c>
      <c r="B21" s="4"/>
      <c r="C21" s="18"/>
      <c r="D21" s="18"/>
      <c r="E21" s="4"/>
      <c r="F21" s="18"/>
      <c r="G21" s="18"/>
      <c r="H21" s="4"/>
      <c r="I21" s="4"/>
      <c r="J21" s="4"/>
      <c r="K21" s="56"/>
      <c r="L21" s="56"/>
      <c r="M21" s="56"/>
      <c r="N21" s="56"/>
      <c r="O21" s="56"/>
      <c r="P21" s="56"/>
      <c r="Q21" s="56"/>
      <c r="R21" s="56"/>
      <c r="S21" s="56"/>
      <c r="T21" s="56"/>
    </row>
    <row r="22" spans="1:20">
      <c r="A22" s="56"/>
      <c r="B22" s="56"/>
      <c r="C22" s="56"/>
      <c r="D22" s="56"/>
      <c r="E22" s="56"/>
      <c r="F22" s="56"/>
      <c r="G22" s="56"/>
      <c r="H22" s="56"/>
      <c r="I22" s="56"/>
      <c r="J22" s="56"/>
      <c r="K22" s="56"/>
      <c r="L22" s="56"/>
      <c r="M22" s="56"/>
      <c r="N22" s="56"/>
      <c r="O22" s="56"/>
      <c r="P22" s="56"/>
      <c r="Q22" s="56"/>
      <c r="R22" s="56"/>
      <c r="S22" s="56"/>
      <c r="T22" s="56"/>
    </row>
    <row r="23" spans="1:20">
      <c r="A23" s="56"/>
      <c r="B23" s="56"/>
      <c r="C23" s="56"/>
      <c r="D23" s="56"/>
      <c r="E23" s="56"/>
      <c r="F23" s="56"/>
      <c r="G23" s="56"/>
      <c r="H23" s="56"/>
      <c r="I23" s="56"/>
      <c r="J23" s="56"/>
      <c r="K23" s="56"/>
      <c r="L23" s="56"/>
      <c r="M23" s="56"/>
      <c r="N23" s="56"/>
      <c r="O23" s="56"/>
      <c r="P23" s="56"/>
      <c r="Q23" s="56"/>
      <c r="R23" s="56"/>
      <c r="S23" s="56"/>
      <c r="T23" s="56"/>
    </row>
    <row r="24" spans="1:20">
      <c r="A24" s="44"/>
      <c r="B24" s="56"/>
      <c r="C24" s="56"/>
      <c r="D24" s="56"/>
      <c r="E24" s="56"/>
      <c r="F24" s="56"/>
      <c r="G24" s="56"/>
      <c r="H24" s="56"/>
      <c r="I24" s="170"/>
      <c r="J24" s="56"/>
      <c r="K24" s="56"/>
      <c r="L24" s="56"/>
      <c r="M24" s="56"/>
      <c r="N24" s="56"/>
      <c r="O24" s="56"/>
      <c r="P24" s="56"/>
      <c r="Q24" s="56"/>
      <c r="R24" s="56"/>
      <c r="S24" s="56"/>
      <c r="T24" s="56"/>
    </row>
    <row r="25" spans="1:20">
      <c r="A25" s="56"/>
      <c r="B25" s="44"/>
      <c r="C25" s="56"/>
      <c r="D25" s="44"/>
      <c r="E25" s="56"/>
      <c r="F25" s="44"/>
      <c r="G25" s="44"/>
      <c r="H25" s="56"/>
      <c r="I25" s="56"/>
      <c r="J25" s="56"/>
      <c r="K25" s="44"/>
      <c r="L25" s="56"/>
      <c r="M25" s="56"/>
      <c r="N25" s="56"/>
      <c r="O25" s="44"/>
      <c r="P25" s="44"/>
      <c r="Q25" s="56"/>
      <c r="R25" s="1161"/>
      <c r="S25" s="56"/>
      <c r="T25" s="1162"/>
    </row>
    <row r="26" spans="1:20">
      <c r="A26" s="56"/>
      <c r="B26" s="56"/>
      <c r="C26" s="56"/>
      <c r="D26" s="56"/>
      <c r="E26" s="56"/>
      <c r="F26" s="56"/>
      <c r="G26" s="56"/>
      <c r="H26" s="56"/>
      <c r="I26" s="56"/>
      <c r="J26" s="56"/>
      <c r="K26" s="56"/>
      <c r="L26" s="56"/>
      <c r="M26" s="56"/>
      <c r="N26" s="56"/>
      <c r="O26" s="56"/>
      <c r="P26" s="56"/>
      <c r="Q26" s="56"/>
      <c r="R26" s="56"/>
      <c r="S26" s="56"/>
      <c r="T26" s="56"/>
    </row>
    <row r="27" spans="1:20">
      <c r="A27" s="56"/>
      <c r="B27" s="56"/>
      <c r="C27" s="56"/>
      <c r="D27" s="56"/>
      <c r="E27" s="56"/>
      <c r="F27" s="56"/>
      <c r="G27" s="56"/>
      <c r="H27" s="56"/>
      <c r="I27" s="56"/>
      <c r="J27" s="56"/>
      <c r="K27" s="56"/>
      <c r="L27" s="56"/>
      <c r="M27" s="56"/>
      <c r="N27" s="56"/>
      <c r="O27" s="56"/>
      <c r="P27" s="56"/>
      <c r="Q27" s="56"/>
      <c r="R27" s="56"/>
      <c r="S27" s="56"/>
      <c r="T27" s="56"/>
    </row>
    <row r="28" spans="1:20">
      <c r="A28" s="56"/>
      <c r="B28" s="56"/>
      <c r="C28" s="56"/>
      <c r="D28" s="56"/>
      <c r="E28" s="56"/>
      <c r="F28" s="56"/>
      <c r="G28" s="56"/>
      <c r="H28" s="56"/>
      <c r="I28" s="56"/>
      <c r="J28" s="56"/>
      <c r="K28" s="56"/>
      <c r="L28" s="56"/>
      <c r="M28" s="56"/>
      <c r="N28" s="56"/>
      <c r="O28" s="56"/>
      <c r="P28" s="56"/>
      <c r="Q28" s="56"/>
      <c r="R28" s="56"/>
      <c r="S28" s="170"/>
      <c r="T28" s="170"/>
    </row>
    <row r="29" spans="1:20">
      <c r="A29" s="56"/>
      <c r="B29" s="171"/>
      <c r="C29" s="1163"/>
      <c r="D29" s="1163"/>
      <c r="E29" s="171"/>
      <c r="F29" s="1163"/>
      <c r="G29" s="1163"/>
      <c r="H29" s="56"/>
      <c r="I29" s="56"/>
      <c r="J29" s="56"/>
      <c r="K29" s="56"/>
      <c r="L29" s="56"/>
      <c r="M29" s="56"/>
      <c r="N29" s="56"/>
      <c r="O29" s="56"/>
      <c r="P29" s="56"/>
      <c r="Q29" s="56"/>
      <c r="R29" s="56"/>
      <c r="S29" s="170"/>
      <c r="T29" s="170"/>
    </row>
    <row r="30" spans="1:20">
      <c r="A30" s="56"/>
      <c r="B30" s="1164"/>
      <c r="C30" s="1164"/>
      <c r="D30" s="1164"/>
      <c r="E30" s="1164"/>
      <c r="F30" s="1164"/>
      <c r="G30" s="1164"/>
      <c r="H30" s="56"/>
      <c r="I30" s="56"/>
      <c r="J30" s="56"/>
      <c r="K30" s="56"/>
      <c r="L30" s="56"/>
      <c r="M30" s="56"/>
      <c r="N30" s="56"/>
      <c r="O30" s="56"/>
      <c r="P30" s="56"/>
      <c r="Q30" s="56"/>
      <c r="R30" s="56"/>
      <c r="S30" s="170"/>
      <c r="T30" s="170"/>
    </row>
    <row r="31" spans="1:20">
      <c r="A31" s="56"/>
      <c r="B31" s="56"/>
      <c r="C31" s="56"/>
      <c r="D31" s="56"/>
      <c r="E31" s="56"/>
      <c r="F31" s="56"/>
      <c r="G31" s="56"/>
      <c r="H31" s="56"/>
      <c r="I31" s="56"/>
      <c r="J31" s="56"/>
      <c r="K31" s="56"/>
      <c r="L31" s="56"/>
      <c r="M31" s="56"/>
      <c r="N31" s="56"/>
      <c r="O31" s="56"/>
      <c r="P31" s="56"/>
      <c r="Q31" s="56"/>
      <c r="R31" s="56"/>
      <c r="S31" s="170"/>
      <c r="T31" s="170"/>
    </row>
    <row r="32" spans="1:20">
      <c r="A32" s="56"/>
      <c r="B32" s="56"/>
      <c r="C32" s="56"/>
      <c r="D32" s="56"/>
      <c r="E32" s="56"/>
      <c r="F32" s="56"/>
      <c r="G32" s="56"/>
      <c r="H32" s="56"/>
      <c r="I32" s="56"/>
      <c r="J32" s="56"/>
      <c r="K32" s="56"/>
      <c r="L32" s="56"/>
      <c r="M32" s="56"/>
      <c r="N32" s="56"/>
      <c r="O32" s="56"/>
      <c r="P32" s="56"/>
      <c r="Q32" s="56"/>
      <c r="R32" s="56"/>
      <c r="S32" s="170"/>
      <c r="T32" s="170"/>
    </row>
    <row r="33" spans="1:20">
      <c r="A33" s="56"/>
      <c r="B33" s="56"/>
      <c r="C33" s="56"/>
      <c r="D33" s="56"/>
      <c r="E33" s="56"/>
      <c r="F33" s="56"/>
      <c r="G33" s="56"/>
      <c r="H33" s="56"/>
      <c r="I33" s="56"/>
      <c r="J33" s="56"/>
      <c r="K33" s="56"/>
      <c r="L33" s="56"/>
      <c r="M33" s="56"/>
      <c r="N33" s="56"/>
      <c r="O33" s="56"/>
      <c r="P33" s="56"/>
      <c r="Q33" s="56"/>
      <c r="R33" s="56"/>
      <c r="S33" s="170"/>
      <c r="T33" s="170"/>
    </row>
    <row r="34" spans="1:20">
      <c r="B34" s="56"/>
      <c r="C34" s="56"/>
      <c r="D34" s="56"/>
      <c r="E34" s="56"/>
      <c r="F34" s="56"/>
      <c r="G34" s="56"/>
      <c r="H34" s="56"/>
      <c r="I34" s="56"/>
      <c r="J34" s="56"/>
      <c r="K34" s="56"/>
      <c r="L34" s="56"/>
      <c r="M34" s="170"/>
      <c r="N34" s="56"/>
      <c r="O34" s="56"/>
      <c r="P34" s="56"/>
      <c r="Q34" s="56"/>
      <c r="R34" s="56"/>
      <c r="S34" s="170"/>
      <c r="T34" s="170"/>
    </row>
    <row r="35" spans="1:20">
      <c r="B35" s="56"/>
      <c r="C35" s="56"/>
      <c r="D35" s="56"/>
      <c r="E35" s="56"/>
      <c r="F35" s="56"/>
      <c r="G35" s="56"/>
      <c r="H35" s="56"/>
      <c r="I35" s="56"/>
      <c r="J35" s="56"/>
      <c r="K35" s="56"/>
      <c r="L35" s="56"/>
      <c r="M35" s="56"/>
      <c r="N35" s="56"/>
      <c r="O35" s="56"/>
      <c r="P35" s="56"/>
      <c r="Q35" s="56"/>
      <c r="R35" s="56"/>
      <c r="S35" s="170"/>
      <c r="T35" s="170"/>
    </row>
    <row r="36" spans="1:20">
      <c r="B36" s="56"/>
      <c r="C36" s="56"/>
      <c r="D36" s="56"/>
      <c r="E36" s="56"/>
      <c r="F36" s="56"/>
      <c r="G36" s="56"/>
      <c r="H36" s="56"/>
      <c r="I36" s="56"/>
      <c r="J36" s="56"/>
      <c r="K36" s="56"/>
      <c r="L36" s="56"/>
      <c r="M36" s="56"/>
      <c r="N36" s="56"/>
      <c r="O36" s="56"/>
      <c r="P36" s="56"/>
      <c r="Q36" s="56"/>
      <c r="R36" s="56"/>
      <c r="S36" s="170"/>
      <c r="T36" s="170"/>
    </row>
    <row r="37" spans="1:20">
      <c r="B37" s="56"/>
      <c r="C37" s="56"/>
      <c r="D37" s="56"/>
      <c r="E37" s="56"/>
      <c r="F37" s="56"/>
      <c r="G37" s="56"/>
      <c r="H37" s="56"/>
      <c r="I37" s="56"/>
      <c r="J37" s="56"/>
      <c r="K37" s="56"/>
      <c r="L37" s="170"/>
      <c r="M37" s="56"/>
      <c r="N37" s="56"/>
      <c r="O37" s="56"/>
      <c r="P37" s="56"/>
      <c r="Q37" s="56"/>
      <c r="R37" s="56"/>
      <c r="S37" s="170"/>
      <c r="T37" s="170"/>
    </row>
    <row r="46" spans="1:20">
      <c r="B46" s="56"/>
      <c r="C46" s="56"/>
      <c r="D46" s="56"/>
      <c r="E46" s="56"/>
      <c r="F46" s="56"/>
      <c r="G46" s="56"/>
      <c r="H46" s="56"/>
      <c r="I46" s="56"/>
      <c r="J46" s="56"/>
      <c r="K46" s="56"/>
      <c r="L46" s="56" t="s">
        <v>1469</v>
      </c>
      <c r="M46" s="56"/>
      <c r="N46" s="56"/>
      <c r="O46" s="56"/>
      <c r="P46" s="56"/>
      <c r="Q46" s="56"/>
      <c r="R46" s="56"/>
      <c r="S46" s="56"/>
      <c r="T46" s="56"/>
    </row>
  </sheetData>
  <mergeCells count="5">
    <mergeCell ref="A3:J3"/>
    <mergeCell ref="B5:D5"/>
    <mergeCell ref="E5:G5"/>
    <mergeCell ref="H5:J5"/>
    <mergeCell ref="H19:J19"/>
  </mergeCells>
  <hyperlinks>
    <hyperlink ref="J2" location="පටුන!A1" display="පටුන වෙත"/>
  </hyperlinks>
  <pageMargins left="0.7" right="0.7" top="0.75" bottom="0.75" header="0.3" footer="0.3"/>
  <pageSetup paperSize="9" scale="57" orientation="portrait" r:id="rId1"/>
  <headerFooter>
    <oddHeader>&amp;L&amp;"Calibri"&amp;10&amp;K000000 [Public]&amp;1#_x000D_</oddHead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49"/>
  <sheetViews>
    <sheetView showGridLines="0" zoomScaleNormal="100" zoomScaleSheetLayoutView="80" workbookViewId="0">
      <selection activeCell="K2" sqref="K2"/>
    </sheetView>
  </sheetViews>
  <sheetFormatPr defaultColWidth="9.75" defaultRowHeight="13.5"/>
  <cols>
    <col min="1" max="1" width="37.75" style="348" customWidth="1"/>
    <col min="2" max="10" width="12.125" style="348" customWidth="1"/>
    <col min="11" max="11" width="12.5" style="348" bestFit="1" customWidth="1"/>
    <col min="12" max="12" width="11.5" style="348" bestFit="1" customWidth="1"/>
    <col min="13" max="13" width="12.625" style="348" bestFit="1" customWidth="1"/>
    <col min="14" max="14" width="10.875" style="348" bestFit="1" customWidth="1"/>
    <col min="15" max="16384" width="9.75" style="348"/>
  </cols>
  <sheetData>
    <row r="1" spans="1:31" ht="15.75">
      <c r="A1" s="458" t="s">
        <v>114</v>
      </c>
      <c r="B1" s="459"/>
      <c r="C1" s="459"/>
      <c r="D1" s="460"/>
      <c r="E1" s="459"/>
      <c r="F1" s="460"/>
      <c r="G1" s="460"/>
      <c r="H1" s="460"/>
      <c r="I1" s="460"/>
      <c r="J1" s="460"/>
      <c r="K1" s="459" t="s">
        <v>757</v>
      </c>
    </row>
    <row r="2" spans="1:31" ht="15.75">
      <c r="A2" s="458"/>
      <c r="B2" s="459"/>
      <c r="C2" s="459"/>
      <c r="D2" s="460"/>
      <c r="E2" s="459"/>
      <c r="F2" s="460"/>
      <c r="G2" s="460"/>
      <c r="H2" s="460"/>
      <c r="I2" s="460"/>
      <c r="J2" s="460"/>
      <c r="K2" s="1981" t="s">
        <v>1482</v>
      </c>
    </row>
    <row r="3" spans="1:31" ht="18.75" customHeight="1">
      <c r="A3" s="2140" t="s">
        <v>33</v>
      </c>
      <c r="B3" s="2140"/>
      <c r="C3" s="2140"/>
      <c r="D3" s="2140"/>
      <c r="E3" s="2140"/>
      <c r="F3" s="2140"/>
      <c r="G3" s="2140"/>
      <c r="H3" s="2140"/>
      <c r="I3" s="2140"/>
      <c r="J3" s="2140"/>
      <c r="K3" s="2140"/>
    </row>
    <row r="4" spans="1:31" ht="14.25" thickBot="1">
      <c r="A4" s="348" t="s">
        <v>331</v>
      </c>
      <c r="B4" s="356"/>
    </row>
    <row r="5" spans="1:31" s="461" customFormat="1" ht="18.75" customHeight="1" thickBot="1">
      <c r="A5" s="1591" t="s">
        <v>225</v>
      </c>
      <c r="B5" s="1588">
        <v>2014</v>
      </c>
      <c r="C5" s="1589">
        <v>2015</v>
      </c>
      <c r="D5" s="1589">
        <v>2016</v>
      </c>
      <c r="E5" s="1589">
        <v>2017</v>
      </c>
      <c r="F5" s="1589">
        <v>2018</v>
      </c>
      <c r="G5" s="1589">
        <v>2019</v>
      </c>
      <c r="H5" s="1589">
        <v>2020</v>
      </c>
      <c r="I5" s="1589">
        <v>2021</v>
      </c>
      <c r="J5" s="1589" t="s">
        <v>228</v>
      </c>
      <c r="K5" s="1590" t="s">
        <v>229</v>
      </c>
    </row>
    <row r="6" spans="1:31">
      <c r="A6" s="1592"/>
      <c r="B6" s="462"/>
      <c r="C6" s="463"/>
      <c r="D6" s="463"/>
      <c r="E6" s="463"/>
      <c r="F6" s="463"/>
      <c r="G6" s="463"/>
      <c r="H6" s="463"/>
      <c r="I6" s="463"/>
      <c r="J6" s="463"/>
      <c r="K6" s="1575"/>
    </row>
    <row r="7" spans="1:31">
      <c r="A7" s="1592" t="s">
        <v>758</v>
      </c>
      <c r="B7" s="462"/>
      <c r="C7" s="463"/>
      <c r="D7" s="463"/>
      <c r="E7" s="463"/>
      <c r="F7" s="463"/>
      <c r="G7" s="463"/>
      <c r="H7" s="463"/>
      <c r="I7" s="463"/>
      <c r="J7" s="463"/>
      <c r="K7" s="1575"/>
    </row>
    <row r="8" spans="1:31">
      <c r="A8" s="1593" t="s">
        <v>759</v>
      </c>
      <c r="B8" s="464">
        <v>2709848</v>
      </c>
      <c r="C8" s="465">
        <v>2601196</v>
      </c>
      <c r="D8" s="465">
        <v>2550432</v>
      </c>
      <c r="E8" s="465">
        <v>2603178</v>
      </c>
      <c r="F8" s="465">
        <v>2484616</v>
      </c>
      <c r="G8" s="465">
        <v>2299767</v>
      </c>
      <c r="H8" s="465">
        <v>2613140</v>
      </c>
      <c r="I8" s="465">
        <v>2851589</v>
      </c>
      <c r="J8" s="465">
        <v>2651287</v>
      </c>
      <c r="K8" s="1576">
        <v>2307741</v>
      </c>
      <c r="L8" s="466"/>
      <c r="M8" s="466"/>
      <c r="N8" s="466"/>
      <c r="O8" s="466"/>
      <c r="P8" s="466"/>
      <c r="Q8" s="466"/>
      <c r="R8" s="466"/>
      <c r="S8" s="466"/>
      <c r="T8" s="466"/>
      <c r="U8" s="467"/>
      <c r="V8" s="467"/>
      <c r="W8" s="467"/>
      <c r="X8" s="467"/>
      <c r="Y8" s="467"/>
      <c r="Z8" s="467"/>
      <c r="AA8" s="467"/>
      <c r="AB8" s="467"/>
      <c r="AC8" s="467"/>
      <c r="AD8" s="467"/>
      <c r="AE8" s="467"/>
    </row>
    <row r="9" spans="1:31">
      <c r="A9" s="1594" t="s">
        <v>760</v>
      </c>
      <c r="B9" s="468">
        <v>1123126</v>
      </c>
      <c r="C9" s="469">
        <v>1128291</v>
      </c>
      <c r="D9" s="469">
        <v>1166348</v>
      </c>
      <c r="E9" s="469">
        <v>1198483</v>
      </c>
      <c r="F9" s="469">
        <v>1215967</v>
      </c>
      <c r="G9" s="469">
        <v>1244549</v>
      </c>
      <c r="H9" s="469">
        <v>1246045</v>
      </c>
      <c r="I9" s="469">
        <v>1264196</v>
      </c>
      <c r="J9" s="469">
        <v>1263068</v>
      </c>
      <c r="K9" s="1577">
        <v>1145238</v>
      </c>
      <c r="L9" s="470"/>
      <c r="M9" s="470"/>
      <c r="N9" s="470"/>
      <c r="O9" s="466"/>
      <c r="P9" s="466"/>
      <c r="Q9" s="466"/>
      <c r="R9" s="466"/>
      <c r="S9" s="466"/>
      <c r="T9" s="466"/>
      <c r="U9" s="467"/>
      <c r="V9" s="467"/>
      <c r="W9" s="467"/>
      <c r="X9" s="467"/>
      <c r="Y9" s="467"/>
      <c r="Z9" s="467"/>
      <c r="AA9" s="467"/>
      <c r="AB9" s="467"/>
      <c r="AC9" s="467"/>
      <c r="AD9" s="467"/>
      <c r="AE9" s="467"/>
    </row>
    <row r="10" spans="1:31">
      <c r="A10" s="1594" t="s">
        <v>761</v>
      </c>
      <c r="B10" s="468">
        <v>1586722</v>
      </c>
      <c r="C10" s="469">
        <v>1472905</v>
      </c>
      <c r="D10" s="469">
        <v>1384084</v>
      </c>
      <c r="E10" s="469">
        <v>1404695</v>
      </c>
      <c r="F10" s="469">
        <v>1268649</v>
      </c>
      <c r="G10" s="469">
        <v>1055218</v>
      </c>
      <c r="H10" s="469">
        <v>1367095</v>
      </c>
      <c r="I10" s="469">
        <v>1587393</v>
      </c>
      <c r="J10" s="469">
        <v>1388219</v>
      </c>
      <c r="K10" s="1577">
        <v>1162503</v>
      </c>
      <c r="L10" s="466"/>
      <c r="M10" s="466"/>
      <c r="N10" s="466"/>
      <c r="O10" s="466"/>
      <c r="P10" s="466"/>
      <c r="Q10" s="466"/>
      <c r="R10" s="466"/>
      <c r="S10" s="466"/>
      <c r="T10" s="466"/>
      <c r="U10" s="467"/>
      <c r="V10" s="467"/>
      <c r="W10" s="467"/>
      <c r="X10" s="467"/>
      <c r="Y10" s="467"/>
      <c r="Z10" s="467"/>
      <c r="AA10" s="467"/>
      <c r="AB10" s="467"/>
      <c r="AC10" s="467"/>
      <c r="AD10" s="467"/>
      <c r="AE10" s="467"/>
    </row>
    <row r="11" spans="1:31">
      <c r="A11" s="1592"/>
      <c r="B11" s="468"/>
      <c r="C11" s="469"/>
      <c r="D11" s="469"/>
      <c r="E11" s="469"/>
      <c r="F11" s="469"/>
      <c r="G11" s="469"/>
      <c r="H11" s="469"/>
      <c r="I11" s="469"/>
      <c r="J11" s="469"/>
      <c r="K11" s="1577"/>
      <c r="L11" s="466"/>
      <c r="M11" s="466"/>
      <c r="N11" s="466"/>
      <c r="O11" s="466"/>
      <c r="P11" s="466"/>
      <c r="Q11" s="466"/>
      <c r="R11" s="466"/>
      <c r="S11" s="466"/>
      <c r="T11" s="466"/>
      <c r="U11" s="467"/>
      <c r="V11" s="467"/>
      <c r="W11" s="467"/>
      <c r="X11" s="467"/>
      <c r="Y11" s="467"/>
      <c r="Z11" s="467"/>
      <c r="AA11" s="467"/>
      <c r="AB11" s="467"/>
      <c r="AC11" s="467"/>
      <c r="AD11" s="467"/>
      <c r="AE11" s="467"/>
    </row>
    <row r="12" spans="1:31">
      <c r="A12" s="1593" t="s">
        <v>762</v>
      </c>
      <c r="B12" s="468">
        <v>22123000</v>
      </c>
      <c r="C12" s="469">
        <v>24384544</v>
      </c>
      <c r="D12" s="469">
        <v>26227631</v>
      </c>
      <c r="E12" s="469">
        <v>28199083</v>
      </c>
      <c r="F12" s="469">
        <v>32528104</v>
      </c>
      <c r="G12" s="469">
        <v>32884099</v>
      </c>
      <c r="H12" s="469">
        <v>28739277</v>
      </c>
      <c r="I12" s="469">
        <v>29958852</v>
      </c>
      <c r="J12" s="469">
        <v>28838038</v>
      </c>
      <c r="K12" s="1577">
        <v>28986361</v>
      </c>
      <c r="L12" s="466"/>
      <c r="M12" s="466"/>
      <c r="N12" s="466"/>
      <c r="O12" s="466"/>
      <c r="P12" s="466"/>
      <c r="Q12" s="466"/>
      <c r="R12" s="466"/>
      <c r="S12" s="466"/>
      <c r="T12" s="466"/>
      <c r="U12" s="467"/>
      <c r="V12" s="467"/>
      <c r="W12" s="467"/>
      <c r="X12" s="467"/>
      <c r="Y12" s="467"/>
      <c r="Z12" s="467"/>
      <c r="AA12" s="467"/>
      <c r="AB12" s="467"/>
      <c r="AC12" s="467"/>
      <c r="AD12" s="467"/>
      <c r="AE12" s="467"/>
    </row>
    <row r="13" spans="1:31">
      <c r="A13" s="1593" t="s">
        <v>763</v>
      </c>
      <c r="B13" s="471"/>
      <c r="C13" s="472"/>
      <c r="D13" s="472"/>
      <c r="E13" s="472"/>
      <c r="F13" s="472"/>
      <c r="G13" s="472"/>
      <c r="H13" s="472"/>
      <c r="I13" s="472"/>
      <c r="J13" s="472"/>
      <c r="K13" s="1578"/>
      <c r="L13" s="466"/>
      <c r="M13" s="466"/>
      <c r="N13" s="466"/>
      <c r="O13" s="466"/>
      <c r="P13" s="466"/>
      <c r="Q13" s="466"/>
      <c r="U13" s="467"/>
      <c r="V13" s="467"/>
      <c r="W13" s="467"/>
      <c r="X13" s="467"/>
      <c r="Y13" s="467"/>
      <c r="Z13" s="467"/>
      <c r="AA13" s="467"/>
      <c r="AB13" s="467"/>
      <c r="AC13" s="467"/>
      <c r="AD13" s="467"/>
      <c r="AE13" s="467"/>
    </row>
    <row r="14" spans="1:31">
      <c r="A14" s="1593" t="s">
        <v>764</v>
      </c>
      <c r="B14" s="473">
        <v>3396295</v>
      </c>
      <c r="C14" s="474">
        <v>4090920</v>
      </c>
      <c r="D14" s="474">
        <v>4920554</v>
      </c>
      <c r="E14" s="474">
        <v>6747154</v>
      </c>
      <c r="F14" s="474">
        <v>10562675</v>
      </c>
      <c r="G14" s="474">
        <v>13408403</v>
      </c>
      <c r="H14" s="474">
        <v>17524048</v>
      </c>
      <c r="I14" s="474">
        <v>22106398</v>
      </c>
      <c r="J14" s="474">
        <v>21667616</v>
      </c>
      <c r="K14" s="1579">
        <v>22864173</v>
      </c>
      <c r="L14" s="475"/>
      <c r="M14" s="475"/>
      <c r="N14" s="466"/>
      <c r="O14" s="475"/>
      <c r="P14" s="475"/>
      <c r="Q14" s="475"/>
      <c r="R14" s="475"/>
      <c r="S14" s="475"/>
      <c r="T14" s="475"/>
      <c r="U14" s="475"/>
      <c r="V14" s="467"/>
      <c r="W14" s="467"/>
      <c r="X14" s="467"/>
      <c r="Y14" s="467"/>
      <c r="Z14" s="467"/>
      <c r="AA14" s="467"/>
      <c r="AB14" s="467"/>
      <c r="AC14" s="467"/>
      <c r="AD14" s="467"/>
      <c r="AE14" s="467"/>
    </row>
    <row r="15" spans="1:31">
      <c r="A15" s="1593"/>
      <c r="B15" s="471"/>
      <c r="C15" s="472"/>
      <c r="D15" s="472"/>
      <c r="E15" s="472"/>
      <c r="F15" s="472"/>
      <c r="G15" s="472"/>
      <c r="H15" s="472"/>
      <c r="I15" s="472"/>
      <c r="J15" s="472"/>
      <c r="K15" s="1578"/>
      <c r="L15" s="475"/>
      <c r="M15" s="475"/>
      <c r="N15" s="475"/>
      <c r="O15" s="475"/>
      <c r="P15" s="475"/>
      <c r="Q15" s="475"/>
      <c r="R15" s="475"/>
      <c r="S15" s="475"/>
      <c r="T15" s="475"/>
      <c r="U15" s="475"/>
      <c r="V15" s="467"/>
      <c r="W15" s="467"/>
      <c r="X15" s="467"/>
      <c r="Y15" s="467"/>
      <c r="Z15" s="467"/>
      <c r="AA15" s="467"/>
      <c r="AB15" s="467"/>
      <c r="AC15" s="467"/>
      <c r="AD15" s="467"/>
      <c r="AE15" s="467"/>
    </row>
    <row r="16" spans="1:31">
      <c r="A16" s="1593" t="s">
        <v>765</v>
      </c>
      <c r="B16" s="473"/>
      <c r="C16" s="474"/>
      <c r="D16" s="474"/>
      <c r="E16" s="474"/>
      <c r="F16" s="474"/>
      <c r="G16" s="474"/>
      <c r="H16" s="474"/>
      <c r="I16" s="474"/>
      <c r="J16" s="474"/>
      <c r="K16" s="1579"/>
      <c r="L16" s="466"/>
      <c r="M16" s="466"/>
      <c r="N16" s="466"/>
      <c r="O16" s="466"/>
      <c r="P16" s="466"/>
      <c r="Q16" s="466"/>
      <c r="R16" s="466"/>
      <c r="S16" s="466"/>
      <c r="T16" s="466"/>
      <c r="U16" s="467"/>
      <c r="V16" s="467"/>
      <c r="W16" s="467"/>
      <c r="X16" s="467"/>
      <c r="Y16" s="467"/>
      <c r="Z16" s="467"/>
      <c r="AA16" s="467"/>
      <c r="AB16" s="467"/>
      <c r="AC16" s="467"/>
      <c r="AD16" s="467"/>
      <c r="AE16" s="467"/>
    </row>
    <row r="17" spans="1:31">
      <c r="A17" s="1594" t="s">
        <v>766</v>
      </c>
      <c r="B17" s="476">
        <v>13.046304944393626</v>
      </c>
      <c r="C17" s="477">
        <v>12.406734713345417</v>
      </c>
      <c r="D17" s="477">
        <v>12.028637456963637</v>
      </c>
      <c r="E17" s="477">
        <v>12.139423614997202</v>
      </c>
      <c r="F17" s="477">
        <v>11.465694508537148</v>
      </c>
      <c r="G17" s="477">
        <v>10.547938357106821</v>
      </c>
      <c r="H17" s="477">
        <v>11.921803001961768</v>
      </c>
      <c r="I17" s="477">
        <v>12.870504603719082</v>
      </c>
      <c r="J17" s="477">
        <v>11.952964248681305</v>
      </c>
      <c r="K17" s="1580">
        <v>10.47211961700776</v>
      </c>
      <c r="L17" s="466"/>
      <c r="M17" s="466"/>
      <c r="N17" s="466"/>
      <c r="O17" s="466"/>
      <c r="P17" s="466"/>
      <c r="Q17" s="466"/>
      <c r="R17" s="466"/>
      <c r="S17" s="466"/>
      <c r="T17" s="466"/>
      <c r="U17" s="467"/>
      <c r="V17" s="467"/>
      <c r="W17" s="467"/>
      <c r="X17" s="467"/>
      <c r="Y17" s="467"/>
      <c r="Z17" s="467"/>
      <c r="AA17" s="467"/>
      <c r="AB17" s="467"/>
      <c r="AC17" s="467"/>
      <c r="AD17" s="467"/>
      <c r="AE17" s="467"/>
    </row>
    <row r="18" spans="1:31">
      <c r="A18" s="1594" t="s">
        <v>767</v>
      </c>
      <c r="B18" s="476">
        <v>106.50907515285735</v>
      </c>
      <c r="C18" s="477">
        <v>116.30517981493847</v>
      </c>
      <c r="D18" s="477">
        <v>123.69773616940999</v>
      </c>
      <c r="E18" s="477">
        <v>131.50103991792577</v>
      </c>
      <c r="F18" s="477">
        <v>150.10661744347024</v>
      </c>
      <c r="G18" s="477">
        <v>150.82373526578911</v>
      </c>
      <c r="H18" s="477">
        <v>131.11582188968475</v>
      </c>
      <c r="I18" s="477">
        <v>135.2177829933201</v>
      </c>
      <c r="J18" s="477">
        <v>130.01234389793066</v>
      </c>
      <c r="K18" s="1580">
        <v>131.53496846213187</v>
      </c>
      <c r="U18" s="467"/>
      <c r="V18" s="467"/>
      <c r="W18" s="467"/>
      <c r="X18" s="467"/>
      <c r="Y18" s="467"/>
      <c r="Z18" s="467"/>
      <c r="AA18" s="467"/>
      <c r="AB18" s="467"/>
      <c r="AC18" s="467"/>
      <c r="AD18" s="467"/>
      <c r="AE18" s="467"/>
    </row>
    <row r="19" spans="1:31">
      <c r="A19" s="1594" t="s">
        <v>768</v>
      </c>
      <c r="B19" s="476">
        <v>16.351138606711281</v>
      </c>
      <c r="C19" s="477">
        <v>19.512162548888679</v>
      </c>
      <c r="D19" s="477">
        <v>23.206876385417157</v>
      </c>
      <c r="E19" s="477">
        <v>31.464064540197725</v>
      </c>
      <c r="F19" s="477">
        <v>48.743308721735119</v>
      </c>
      <c r="G19" s="477">
        <v>61.497972756042749</v>
      </c>
      <c r="H19" s="477">
        <v>79.94912176650395</v>
      </c>
      <c r="I19" s="477">
        <v>99.776123849070231</v>
      </c>
      <c r="J19" s="477">
        <v>97.685478562733877</v>
      </c>
      <c r="K19" s="1580">
        <v>103.75356445977221</v>
      </c>
      <c r="L19" s="466"/>
      <c r="M19" s="466"/>
      <c r="N19" s="466"/>
      <c r="O19" s="466"/>
      <c r="P19" s="466"/>
      <c r="Q19" s="466"/>
      <c r="R19" s="466"/>
      <c r="S19" s="466"/>
      <c r="T19" s="466"/>
      <c r="U19" s="467"/>
      <c r="V19" s="467"/>
      <c r="W19" s="467"/>
      <c r="X19" s="467"/>
      <c r="Y19" s="467"/>
      <c r="Z19" s="467"/>
      <c r="AA19" s="467"/>
      <c r="AB19" s="467"/>
      <c r="AC19" s="467"/>
      <c r="AD19" s="467"/>
      <c r="AE19" s="467"/>
    </row>
    <row r="20" spans="1:31">
      <c r="A20" s="1592"/>
      <c r="B20" s="473"/>
      <c r="C20" s="474"/>
      <c r="D20" s="474"/>
      <c r="E20" s="474"/>
      <c r="F20" s="474"/>
      <c r="G20" s="474"/>
      <c r="H20" s="474"/>
      <c r="I20" s="474"/>
      <c r="J20" s="474"/>
      <c r="K20" s="1579"/>
      <c r="U20" s="467"/>
      <c r="V20" s="467"/>
      <c r="W20" s="467"/>
      <c r="X20" s="467"/>
      <c r="Y20" s="467"/>
      <c r="Z20" s="467"/>
      <c r="AA20" s="467"/>
      <c r="AB20" s="467"/>
      <c r="AC20" s="467"/>
      <c r="AD20" s="467"/>
      <c r="AE20" s="467"/>
    </row>
    <row r="21" spans="1:31">
      <c r="A21" s="1592" t="s">
        <v>769</v>
      </c>
      <c r="B21" s="478"/>
      <c r="C21" s="479"/>
      <c r="D21" s="479"/>
      <c r="E21" s="479"/>
      <c r="F21" s="479"/>
      <c r="G21" s="479"/>
      <c r="H21" s="479"/>
      <c r="I21" s="479"/>
      <c r="J21" s="479"/>
      <c r="K21" s="1581"/>
      <c r="U21" s="467"/>
      <c r="V21" s="467"/>
      <c r="W21" s="467"/>
      <c r="X21" s="467"/>
      <c r="Y21" s="467"/>
      <c r="Z21" s="467"/>
      <c r="AA21" s="467"/>
      <c r="AB21" s="467"/>
      <c r="AC21" s="467"/>
      <c r="AD21" s="467"/>
      <c r="AE21" s="467"/>
    </row>
    <row r="22" spans="1:31" ht="15.75" customHeight="1">
      <c r="A22" s="1593" t="s">
        <v>770</v>
      </c>
      <c r="B22" s="480">
        <v>6729</v>
      </c>
      <c r="C22" s="481">
        <v>6729</v>
      </c>
      <c r="D22" s="481">
        <v>6729</v>
      </c>
      <c r="E22" s="481">
        <v>6729</v>
      </c>
      <c r="F22" s="481">
        <v>6729</v>
      </c>
      <c r="G22" s="481">
        <v>6729</v>
      </c>
      <c r="H22" s="481">
        <v>6729</v>
      </c>
      <c r="I22" s="481">
        <v>8157</v>
      </c>
      <c r="J22" s="481">
        <v>8157</v>
      </c>
      <c r="K22" s="1582">
        <v>8157</v>
      </c>
      <c r="U22" s="467"/>
      <c r="V22" s="467"/>
      <c r="W22" s="467"/>
      <c r="X22" s="467"/>
      <c r="Y22" s="467"/>
      <c r="Z22" s="467"/>
      <c r="AA22" s="467"/>
      <c r="AB22" s="467"/>
      <c r="AC22" s="467"/>
      <c r="AD22" s="467"/>
      <c r="AE22" s="467"/>
    </row>
    <row r="23" spans="1:31" ht="15.75" customHeight="1">
      <c r="A23" s="1593"/>
      <c r="B23" s="480"/>
      <c r="C23" s="481"/>
      <c r="D23" s="481"/>
      <c r="E23" s="481"/>
      <c r="F23" s="481"/>
      <c r="G23" s="481"/>
      <c r="H23" s="481"/>
      <c r="I23" s="481"/>
      <c r="J23" s="481"/>
      <c r="K23" s="1582"/>
      <c r="U23" s="467"/>
      <c r="V23" s="467"/>
      <c r="W23" s="467"/>
      <c r="X23" s="467"/>
      <c r="Y23" s="467"/>
      <c r="Z23" s="467"/>
      <c r="AA23" s="467"/>
      <c r="AB23" s="467"/>
      <c r="AC23" s="467"/>
      <c r="AD23" s="467"/>
      <c r="AE23" s="467"/>
    </row>
    <row r="24" spans="1:31">
      <c r="A24" s="1593" t="s">
        <v>771</v>
      </c>
      <c r="B24" s="480">
        <v>4692</v>
      </c>
      <c r="C24" s="481">
        <v>4692</v>
      </c>
      <c r="D24" s="481">
        <v>4691</v>
      </c>
      <c r="E24" s="481">
        <v>4690</v>
      </c>
      <c r="F24" s="481">
        <v>4475</v>
      </c>
      <c r="G24" s="481">
        <v>4474</v>
      </c>
      <c r="H24" s="481">
        <v>4196</v>
      </c>
      <c r="I24" s="481">
        <v>4194</v>
      </c>
      <c r="J24" s="481">
        <v>4135</v>
      </c>
      <c r="K24" s="1582">
        <v>4145</v>
      </c>
      <c r="U24" s="467"/>
      <c r="V24" s="467"/>
      <c r="W24" s="467"/>
      <c r="X24" s="467"/>
      <c r="Y24" s="467"/>
      <c r="Z24" s="467"/>
      <c r="AA24" s="467"/>
      <c r="AB24" s="467"/>
      <c r="AC24" s="467"/>
      <c r="AD24" s="467"/>
      <c r="AE24" s="467"/>
    </row>
    <row r="25" spans="1:31">
      <c r="A25" s="1594" t="s">
        <v>122</v>
      </c>
      <c r="B25" s="480">
        <v>4063</v>
      </c>
      <c r="C25" s="481">
        <v>4063</v>
      </c>
      <c r="D25" s="481">
        <v>4062</v>
      </c>
      <c r="E25" s="481">
        <v>4062</v>
      </c>
      <c r="F25" s="481">
        <v>4063</v>
      </c>
      <c r="G25" s="481">
        <v>4062</v>
      </c>
      <c r="H25" s="481">
        <v>4062</v>
      </c>
      <c r="I25" s="481">
        <v>4064</v>
      </c>
      <c r="J25" s="481">
        <v>3995</v>
      </c>
      <c r="K25" s="1582">
        <v>4006</v>
      </c>
      <c r="L25" s="466"/>
      <c r="M25" s="466"/>
      <c r="N25" s="466"/>
      <c r="O25" s="466"/>
      <c r="P25" s="466"/>
      <c r="Q25" s="466"/>
      <c r="R25" s="466"/>
      <c r="S25" s="466"/>
      <c r="T25" s="466"/>
      <c r="U25" s="467"/>
      <c r="V25" s="467"/>
      <c r="W25" s="467"/>
      <c r="X25" s="467"/>
      <c r="Y25" s="467"/>
      <c r="Z25" s="467"/>
      <c r="AA25" s="467"/>
      <c r="AB25" s="467"/>
      <c r="AC25" s="467"/>
      <c r="AD25" s="467"/>
      <c r="AE25" s="467"/>
    </row>
    <row r="26" spans="1:31">
      <c r="A26" s="1595" t="s">
        <v>772</v>
      </c>
      <c r="B26" s="480">
        <v>653</v>
      </c>
      <c r="C26" s="481">
        <v>653</v>
      </c>
      <c r="D26" s="481">
        <v>652</v>
      </c>
      <c r="E26" s="481">
        <v>653</v>
      </c>
      <c r="F26" s="481">
        <v>653</v>
      </c>
      <c r="G26" s="481">
        <v>653</v>
      </c>
      <c r="H26" s="481">
        <v>653</v>
      </c>
      <c r="I26" s="481">
        <v>654</v>
      </c>
      <c r="J26" s="481">
        <v>653</v>
      </c>
      <c r="K26" s="1582">
        <v>652</v>
      </c>
      <c r="L26" s="466"/>
      <c r="M26" s="466"/>
      <c r="N26" s="466"/>
      <c r="O26" s="466"/>
      <c r="P26" s="466"/>
      <c r="Q26" s="466"/>
      <c r="R26" s="466"/>
      <c r="S26" s="466"/>
      <c r="T26" s="466"/>
      <c r="U26" s="467"/>
      <c r="V26" s="467"/>
      <c r="W26" s="467"/>
      <c r="X26" s="467"/>
      <c r="Y26" s="467"/>
      <c r="Z26" s="467"/>
      <c r="AA26" s="467"/>
      <c r="AB26" s="467"/>
      <c r="AC26" s="467"/>
      <c r="AD26" s="467"/>
      <c r="AE26" s="467"/>
    </row>
    <row r="27" spans="1:31">
      <c r="A27" s="1595" t="s">
        <v>773</v>
      </c>
      <c r="B27" s="480">
        <v>3410</v>
      </c>
      <c r="C27" s="481">
        <v>3410</v>
      </c>
      <c r="D27" s="481">
        <v>3410</v>
      </c>
      <c r="E27" s="481">
        <v>3409</v>
      </c>
      <c r="F27" s="481">
        <v>3410</v>
      </c>
      <c r="G27" s="481">
        <v>3409</v>
      </c>
      <c r="H27" s="481">
        <v>3409</v>
      </c>
      <c r="I27" s="481">
        <v>3410</v>
      </c>
      <c r="J27" s="481">
        <v>3342</v>
      </c>
      <c r="K27" s="1582">
        <v>3354</v>
      </c>
      <c r="L27" s="466"/>
      <c r="M27" s="466"/>
      <c r="N27" s="466"/>
      <c r="O27" s="466"/>
      <c r="P27" s="466"/>
      <c r="Q27" s="466"/>
      <c r="R27" s="466"/>
      <c r="S27" s="466"/>
      <c r="T27" s="466"/>
      <c r="U27" s="467"/>
      <c r="V27" s="467"/>
      <c r="W27" s="467"/>
      <c r="X27" s="467"/>
      <c r="Y27" s="467"/>
      <c r="Z27" s="467"/>
      <c r="AA27" s="467"/>
      <c r="AB27" s="467"/>
      <c r="AC27" s="467"/>
      <c r="AD27" s="467"/>
      <c r="AE27" s="467"/>
    </row>
    <row r="28" spans="1:31">
      <c r="A28" s="1594" t="s">
        <v>774</v>
      </c>
      <c r="B28" s="480">
        <v>629</v>
      </c>
      <c r="C28" s="481">
        <v>629</v>
      </c>
      <c r="D28" s="481">
        <v>629</v>
      </c>
      <c r="E28" s="481">
        <v>628</v>
      </c>
      <c r="F28" s="481">
        <v>412</v>
      </c>
      <c r="G28" s="481">
        <v>412</v>
      </c>
      <c r="H28" s="481">
        <v>134</v>
      </c>
      <c r="I28" s="481">
        <v>130</v>
      </c>
      <c r="J28" s="481">
        <v>140</v>
      </c>
      <c r="K28" s="1582">
        <v>139</v>
      </c>
      <c r="U28" s="467"/>
      <c r="V28" s="467"/>
      <c r="W28" s="467"/>
      <c r="X28" s="467"/>
      <c r="Y28" s="467"/>
      <c r="Z28" s="467"/>
      <c r="AA28" s="467"/>
      <c r="AB28" s="467"/>
      <c r="AC28" s="467"/>
    </row>
    <row r="29" spans="1:31">
      <c r="A29" s="1596"/>
      <c r="B29" s="482"/>
      <c r="C29" s="483"/>
      <c r="D29" s="483"/>
      <c r="E29" s="483"/>
      <c r="F29" s="483"/>
      <c r="G29" s="483"/>
      <c r="H29" s="484"/>
      <c r="I29" s="484"/>
      <c r="J29" s="484"/>
      <c r="K29" s="1583"/>
      <c r="U29" s="467"/>
      <c r="V29" s="467"/>
      <c r="W29" s="467"/>
      <c r="X29" s="467"/>
      <c r="Y29" s="467"/>
      <c r="Z29" s="467"/>
      <c r="AA29" s="467"/>
      <c r="AB29" s="467"/>
      <c r="AC29" s="467"/>
    </row>
    <row r="30" spans="1:31">
      <c r="A30" s="1593" t="s">
        <v>775</v>
      </c>
      <c r="B30" s="482">
        <v>13</v>
      </c>
      <c r="C30" s="483">
        <v>13</v>
      </c>
      <c r="D30" s="483">
        <v>14</v>
      </c>
      <c r="E30" s="483">
        <v>14</v>
      </c>
      <c r="F30" s="483">
        <v>14.66</v>
      </c>
      <c r="G30" s="483">
        <v>14.66</v>
      </c>
      <c r="H30" s="483">
        <v>15.63</v>
      </c>
      <c r="I30" s="483">
        <v>15.64</v>
      </c>
      <c r="J30" s="483">
        <v>15.86</v>
      </c>
      <c r="K30" s="1584">
        <v>15.83</v>
      </c>
      <c r="U30" s="467"/>
      <c r="V30" s="467"/>
      <c r="W30" s="467"/>
      <c r="X30" s="467"/>
      <c r="Y30" s="467"/>
      <c r="Z30" s="467"/>
      <c r="AA30" s="467"/>
      <c r="AB30" s="467"/>
      <c r="AC30" s="467"/>
    </row>
    <row r="31" spans="1:31">
      <c r="A31" s="1593"/>
      <c r="B31" s="482"/>
      <c r="C31" s="483"/>
      <c r="D31" s="483"/>
      <c r="E31" s="483"/>
      <c r="F31" s="483"/>
      <c r="G31" s="483"/>
      <c r="H31" s="483"/>
      <c r="I31" s="483"/>
      <c r="J31" s="483"/>
      <c r="K31" s="1584"/>
      <c r="U31" s="467"/>
      <c r="V31" s="467"/>
      <c r="W31" s="467"/>
      <c r="X31" s="467"/>
      <c r="Y31" s="467"/>
      <c r="Z31" s="467"/>
      <c r="AA31" s="467"/>
      <c r="AB31" s="467"/>
      <c r="AC31" s="467"/>
    </row>
    <row r="32" spans="1:31">
      <c r="A32" s="1593" t="s">
        <v>776</v>
      </c>
      <c r="B32" s="480">
        <v>4427</v>
      </c>
      <c r="C32" s="481">
        <v>4468</v>
      </c>
      <c r="D32" s="481">
        <v>4520</v>
      </c>
      <c r="E32" s="481">
        <v>4572</v>
      </c>
      <c r="F32" s="481">
        <v>4791</v>
      </c>
      <c r="G32" s="481">
        <v>4872.1000000000004</v>
      </c>
      <c r="H32" s="481">
        <v>5222.53</v>
      </c>
      <c r="I32" s="481">
        <v>5282.78</v>
      </c>
      <c r="J32" s="481">
        <v>5365.41</v>
      </c>
      <c r="K32" s="1582">
        <v>5316.53</v>
      </c>
      <c r="L32" s="466"/>
      <c r="M32" s="466"/>
      <c r="N32" s="466"/>
      <c r="O32" s="466"/>
      <c r="P32" s="466"/>
      <c r="Q32" s="466"/>
      <c r="R32" s="466"/>
      <c r="S32" s="466"/>
      <c r="T32" s="466"/>
      <c r="U32" s="467"/>
      <c r="V32" s="467"/>
      <c r="W32" s="467"/>
      <c r="X32" s="467"/>
      <c r="Y32" s="467"/>
      <c r="Z32" s="467"/>
      <c r="AA32" s="467"/>
      <c r="AB32" s="467"/>
      <c r="AC32" s="467"/>
    </row>
    <row r="33" spans="1:29">
      <c r="A33" s="1593"/>
      <c r="B33" s="480"/>
      <c r="C33" s="481"/>
      <c r="D33" s="481"/>
      <c r="E33" s="481"/>
      <c r="F33" s="481"/>
      <c r="G33" s="481"/>
      <c r="H33" s="481"/>
      <c r="I33" s="481"/>
      <c r="J33" s="481"/>
      <c r="K33" s="1582"/>
      <c r="L33" s="466"/>
      <c r="M33" s="466"/>
      <c r="N33" s="466"/>
      <c r="O33" s="466"/>
      <c r="P33" s="466"/>
      <c r="Q33" s="466"/>
      <c r="R33" s="466"/>
      <c r="S33" s="466"/>
      <c r="T33" s="466"/>
      <c r="U33" s="467"/>
      <c r="V33" s="467"/>
      <c r="W33" s="467"/>
      <c r="X33" s="467"/>
      <c r="Y33" s="467"/>
      <c r="Z33" s="467"/>
      <c r="AA33" s="467"/>
      <c r="AB33" s="467"/>
      <c r="AC33" s="467"/>
    </row>
    <row r="34" spans="1:29" ht="14.25" thickBot="1">
      <c r="A34" s="1597" t="s">
        <v>777</v>
      </c>
      <c r="B34" s="1585">
        <v>18</v>
      </c>
      <c r="C34" s="1586">
        <v>18</v>
      </c>
      <c r="D34" s="1586">
        <v>18</v>
      </c>
      <c r="E34" s="1586">
        <v>18</v>
      </c>
      <c r="F34" s="1586">
        <v>17.84</v>
      </c>
      <c r="G34" s="1586">
        <v>17.829999999999998</v>
      </c>
      <c r="H34" s="1586">
        <v>14.78</v>
      </c>
      <c r="I34" s="1586">
        <v>15.48</v>
      </c>
      <c r="J34" s="1586">
        <v>15.41</v>
      </c>
      <c r="K34" s="1587">
        <v>5.49</v>
      </c>
      <c r="U34" s="467"/>
      <c r="V34" s="467"/>
      <c r="W34" s="467"/>
      <c r="X34" s="467"/>
      <c r="Y34" s="467"/>
      <c r="Z34" s="467"/>
      <c r="AA34" s="467"/>
      <c r="AB34" s="467"/>
      <c r="AC34" s="467"/>
    </row>
    <row r="35" spans="1:29">
      <c r="A35" s="348" t="s">
        <v>277</v>
      </c>
      <c r="H35" s="485" t="s">
        <v>278</v>
      </c>
      <c r="I35" s="486" t="s">
        <v>778</v>
      </c>
    </row>
    <row r="36" spans="1:29">
      <c r="A36" s="486" t="s">
        <v>332</v>
      </c>
      <c r="I36" s="486" t="s">
        <v>779</v>
      </c>
    </row>
    <row r="37" spans="1:29">
      <c r="A37" s="348" t="s">
        <v>780</v>
      </c>
      <c r="I37" s="486" t="s">
        <v>285</v>
      </c>
    </row>
    <row r="38" spans="1:29">
      <c r="A38" s="348" t="s">
        <v>781</v>
      </c>
      <c r="C38" s="486"/>
    </row>
    <row r="39" spans="1:29">
      <c r="B39" s="487"/>
      <c r="C39" s="487"/>
      <c r="D39" s="487"/>
      <c r="E39" s="487"/>
      <c r="F39" s="487"/>
      <c r="G39" s="487"/>
      <c r="H39" s="487"/>
      <c r="I39" s="487"/>
      <c r="J39" s="487"/>
      <c r="K39" s="487"/>
    </row>
    <row r="40" spans="1:29">
      <c r="C40" s="486"/>
    </row>
    <row r="41" spans="1:29">
      <c r="C41" s="486"/>
    </row>
    <row r="48" spans="1:29" hidden="1">
      <c r="A48" s="486" t="s">
        <v>782</v>
      </c>
    </row>
    <row r="49" spans="1:1" hidden="1">
      <c r="A49" s="348" t="s">
        <v>783</v>
      </c>
    </row>
  </sheetData>
  <mergeCells count="1">
    <mergeCell ref="A3:K3"/>
  </mergeCells>
  <hyperlinks>
    <hyperlink ref="K2" location="පටුන!A1" display="පටුන වෙත"/>
  </hyperlinks>
  <pageMargins left="1.1965277777777801" right="0" top="0.73402777777777795" bottom="0.484027777777778" header="0.51180555555555596" footer="0.26180555555555601"/>
  <pageSetup paperSize="9" scale="73" firstPageNumber="0" orientation="landscape" r:id="rId1"/>
  <headerFooter alignWithMargins="0">
    <oddHeader>&amp;L&amp;"Calibri"&amp;10&amp;K000000 [Public]&amp;1#_x000D_</oddHeader>
    <oddFooter>&amp;R&amp;F / &amp;D</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80"/>
  <sheetViews>
    <sheetView showGridLines="0" zoomScaleNormal="100" workbookViewId="0">
      <selection activeCell="L2" sqref="L2"/>
    </sheetView>
  </sheetViews>
  <sheetFormatPr defaultColWidth="9.75" defaultRowHeight="13.5"/>
  <cols>
    <col min="1" max="1" width="48.625" style="496" customWidth="1"/>
    <col min="2" max="2" width="11.5" style="496" customWidth="1"/>
    <col min="3" max="10" width="9.25" style="496" customWidth="1"/>
    <col min="11" max="11" width="10.375" style="496" bestFit="1" customWidth="1"/>
    <col min="12" max="12" width="10.25" style="496" customWidth="1"/>
    <col min="13" max="16384" width="9.75" style="496"/>
  </cols>
  <sheetData>
    <row r="1" spans="1:14" s="492" customFormat="1" ht="15.75">
      <c r="A1" s="488" t="s">
        <v>114</v>
      </c>
      <c r="B1" s="489"/>
      <c r="C1" s="489"/>
      <c r="D1" s="490"/>
      <c r="E1" s="489"/>
      <c r="F1" s="489"/>
      <c r="G1" s="489"/>
      <c r="H1" s="489"/>
      <c r="I1" s="489"/>
      <c r="J1" s="489"/>
      <c r="K1" s="489"/>
      <c r="L1" s="491" t="s">
        <v>784</v>
      </c>
    </row>
    <row r="2" spans="1:14" s="492" customFormat="1" ht="15.75">
      <c r="A2" s="488"/>
      <c r="B2" s="489"/>
      <c r="C2" s="489"/>
      <c r="D2" s="490"/>
      <c r="E2" s="489"/>
      <c r="F2" s="489"/>
      <c r="G2" s="489"/>
      <c r="H2" s="489"/>
      <c r="I2" s="489"/>
      <c r="J2" s="489"/>
      <c r="K2" s="489"/>
      <c r="L2" s="1981" t="s">
        <v>1482</v>
      </c>
    </row>
    <row r="3" spans="1:14" s="492" customFormat="1" ht="15.75">
      <c r="A3" s="2141" t="s">
        <v>34</v>
      </c>
      <c r="B3" s="2141"/>
      <c r="C3" s="2141"/>
      <c r="D3" s="2141"/>
      <c r="E3" s="2141"/>
      <c r="F3" s="2141"/>
      <c r="G3" s="2141"/>
      <c r="H3" s="2141"/>
      <c r="I3" s="2141"/>
      <c r="J3" s="2141"/>
      <c r="K3" s="2141"/>
      <c r="L3" s="2141"/>
    </row>
    <row r="4" spans="1:14" ht="14.25" thickBot="1"/>
    <row r="5" spans="1:14" s="493" customFormat="1" ht="14.25" thickBot="1">
      <c r="A5" s="1598" t="s">
        <v>150</v>
      </c>
      <c r="B5" s="1603" t="s">
        <v>509</v>
      </c>
      <c r="C5" s="1601">
        <v>2014</v>
      </c>
      <c r="D5" s="1599">
        <v>2015</v>
      </c>
      <c r="E5" s="1599">
        <v>2016</v>
      </c>
      <c r="F5" s="1599">
        <v>2017</v>
      </c>
      <c r="G5" s="1599">
        <v>2018</v>
      </c>
      <c r="H5" s="1599">
        <v>2019</v>
      </c>
      <c r="I5" s="1599">
        <v>2020</v>
      </c>
      <c r="J5" s="1599">
        <v>2021</v>
      </c>
      <c r="K5" s="1599" t="s">
        <v>228</v>
      </c>
      <c r="L5" s="1600" t="s">
        <v>229</v>
      </c>
    </row>
    <row r="6" spans="1:14">
      <c r="A6" s="1607" t="s">
        <v>785</v>
      </c>
      <c r="B6" s="1608"/>
      <c r="C6" s="1609"/>
      <c r="D6" s="1610"/>
      <c r="E6" s="1610"/>
      <c r="F6" s="1610"/>
      <c r="G6" s="1610"/>
      <c r="H6" s="1610"/>
      <c r="I6" s="1610"/>
      <c r="J6" s="1610"/>
      <c r="K6" s="1610"/>
      <c r="L6" s="1611"/>
    </row>
    <row r="7" spans="1:14">
      <c r="A7" s="1612" t="s">
        <v>786</v>
      </c>
      <c r="B7" s="1604" t="s">
        <v>787</v>
      </c>
      <c r="C7" s="497">
        <v>3932.49</v>
      </c>
      <c r="D7" s="497">
        <v>3846.9289999999996</v>
      </c>
      <c r="E7" s="494">
        <v>4017.9189999999999</v>
      </c>
      <c r="F7" s="494">
        <v>4138.34</v>
      </c>
      <c r="G7" s="494">
        <v>4046</v>
      </c>
      <c r="H7" s="494">
        <v>4217</v>
      </c>
      <c r="I7" s="494">
        <v>4265</v>
      </c>
      <c r="J7" s="494">
        <v>4186.4039999999995</v>
      </c>
      <c r="K7" s="494">
        <v>4083.9290000000001</v>
      </c>
      <c r="L7" s="1613">
        <v>4380.9889999999996</v>
      </c>
    </row>
    <row r="8" spans="1:14">
      <c r="A8" s="1614" t="s">
        <v>788</v>
      </c>
      <c r="B8" s="1604" t="s">
        <v>789</v>
      </c>
      <c r="C8" s="497">
        <v>1377</v>
      </c>
      <c r="D8" s="494">
        <v>1376.95</v>
      </c>
      <c r="E8" s="494">
        <v>1383.85</v>
      </c>
      <c r="F8" s="494">
        <v>1383.85</v>
      </c>
      <c r="G8" s="494">
        <v>1399</v>
      </c>
      <c r="H8" s="494">
        <v>1399</v>
      </c>
      <c r="I8" s="494">
        <v>1382.85</v>
      </c>
      <c r="J8" s="494">
        <v>1382.85</v>
      </c>
      <c r="K8" s="494">
        <v>1413.375</v>
      </c>
      <c r="L8" s="1613">
        <v>1413.375</v>
      </c>
    </row>
    <row r="9" spans="1:14">
      <c r="A9" s="1615" t="s">
        <v>790</v>
      </c>
      <c r="B9" s="1604" t="s">
        <v>789</v>
      </c>
      <c r="C9" s="497">
        <v>544</v>
      </c>
      <c r="D9" s="494">
        <v>604</v>
      </c>
      <c r="E9" s="494">
        <v>604</v>
      </c>
      <c r="F9" s="494">
        <v>604</v>
      </c>
      <c r="G9" s="494">
        <v>604</v>
      </c>
      <c r="H9" s="494">
        <v>654</v>
      </c>
      <c r="I9" s="494">
        <v>654</v>
      </c>
      <c r="J9" s="494">
        <v>654</v>
      </c>
      <c r="K9" s="494">
        <v>654</v>
      </c>
      <c r="L9" s="1613">
        <v>801</v>
      </c>
    </row>
    <row r="10" spans="1:14">
      <c r="A10" s="1615" t="s">
        <v>791</v>
      </c>
      <c r="B10" s="1604" t="s">
        <v>789</v>
      </c>
      <c r="C10" s="497">
        <v>900</v>
      </c>
      <c r="D10" s="494">
        <v>900</v>
      </c>
      <c r="E10" s="494">
        <v>900</v>
      </c>
      <c r="F10" s="494">
        <v>900</v>
      </c>
      <c r="G10" s="494">
        <v>900</v>
      </c>
      <c r="H10" s="494">
        <v>900</v>
      </c>
      <c r="I10" s="494">
        <v>900</v>
      </c>
      <c r="J10" s="494">
        <v>900</v>
      </c>
      <c r="K10" s="494">
        <v>900</v>
      </c>
      <c r="L10" s="1613">
        <v>900</v>
      </c>
    </row>
    <row r="11" spans="1:14">
      <c r="A11" s="1615" t="s">
        <v>792</v>
      </c>
      <c r="B11" s="1604" t="s">
        <v>789</v>
      </c>
      <c r="C11" s="497">
        <v>3</v>
      </c>
      <c r="D11" s="494">
        <v>3</v>
      </c>
      <c r="E11" s="494">
        <v>3</v>
      </c>
      <c r="F11" s="494">
        <v>3</v>
      </c>
      <c r="G11" s="494" t="s">
        <v>276</v>
      </c>
      <c r="H11" s="494" t="s">
        <v>276</v>
      </c>
      <c r="I11" s="494">
        <v>31.05</v>
      </c>
      <c r="J11" s="494">
        <v>103.5</v>
      </c>
      <c r="K11" s="494">
        <v>103.5</v>
      </c>
      <c r="L11" s="1613">
        <v>103.5</v>
      </c>
    </row>
    <row r="12" spans="1:14">
      <c r="A12" s="1614" t="s">
        <v>793</v>
      </c>
      <c r="B12" s="1604" t="s">
        <v>789</v>
      </c>
      <c r="C12" s="497">
        <v>287.68</v>
      </c>
      <c r="D12" s="494">
        <v>306.66899999999998</v>
      </c>
      <c r="E12" s="494">
        <v>342.15899999999999</v>
      </c>
      <c r="F12" s="494">
        <v>352.58</v>
      </c>
      <c r="G12" s="494">
        <v>394</v>
      </c>
      <c r="H12" s="494">
        <v>410</v>
      </c>
      <c r="I12" s="494">
        <v>409.55400000000003</v>
      </c>
      <c r="J12" s="494">
        <v>414.15400000000011</v>
      </c>
      <c r="K12" s="494">
        <v>414.15400000000011</v>
      </c>
      <c r="L12" s="1613">
        <v>419.48400000000004</v>
      </c>
    </row>
    <row r="13" spans="1:14">
      <c r="A13" s="1615" t="s">
        <v>794</v>
      </c>
      <c r="B13" s="1604" t="s">
        <v>789</v>
      </c>
      <c r="C13" s="497">
        <v>671</v>
      </c>
      <c r="D13" s="494">
        <v>511</v>
      </c>
      <c r="E13" s="494">
        <v>611</v>
      </c>
      <c r="F13" s="494">
        <v>689</v>
      </c>
      <c r="G13" s="494">
        <v>533</v>
      </c>
      <c r="H13" s="494">
        <v>628</v>
      </c>
      <c r="I13" s="494">
        <v>614</v>
      </c>
      <c r="J13" s="494">
        <v>433</v>
      </c>
      <c r="K13" s="494">
        <v>270</v>
      </c>
      <c r="L13" s="1613">
        <v>386.75</v>
      </c>
    </row>
    <row r="14" spans="1:14">
      <c r="A14" s="1615" t="s">
        <v>795</v>
      </c>
      <c r="B14" s="1604" t="s">
        <v>789</v>
      </c>
      <c r="C14" s="495">
        <v>149.81</v>
      </c>
      <c r="D14" s="495">
        <v>145.31</v>
      </c>
      <c r="E14" s="495">
        <v>173.91000000000003</v>
      </c>
      <c r="F14" s="495">
        <v>205.91000000000003</v>
      </c>
      <c r="G14" s="495">
        <v>216.9</v>
      </c>
      <c r="H14" s="495">
        <v>226</v>
      </c>
      <c r="I14" s="495">
        <v>273.89999999999998</v>
      </c>
      <c r="J14" s="495">
        <v>298.89999999999998</v>
      </c>
      <c r="K14" s="495">
        <v>328.9</v>
      </c>
      <c r="L14" s="1616">
        <v>356.88</v>
      </c>
    </row>
    <row r="15" spans="1:14">
      <c r="A15" s="1612" t="s">
        <v>796</v>
      </c>
      <c r="B15" s="1604" t="s">
        <v>797</v>
      </c>
      <c r="C15" s="495">
        <v>12357.134</v>
      </c>
      <c r="D15" s="495">
        <v>13089.734999999999</v>
      </c>
      <c r="E15" s="495">
        <v>14148.69</v>
      </c>
      <c r="F15" s="495">
        <v>14670.766</v>
      </c>
      <c r="G15" s="495">
        <v>15373.671359999998</v>
      </c>
      <c r="H15" s="495">
        <v>15921.99496364</v>
      </c>
      <c r="I15" s="495">
        <v>15713.514252240002</v>
      </c>
      <c r="J15" s="495">
        <v>16715.575448854004</v>
      </c>
      <c r="K15" s="495">
        <v>15942.235710905001</v>
      </c>
      <c r="L15" s="1616">
        <v>15588.343267</v>
      </c>
    </row>
    <row r="16" spans="1:14">
      <c r="A16" s="1614" t="s">
        <v>788</v>
      </c>
      <c r="B16" s="1604" t="s">
        <v>789</v>
      </c>
      <c r="C16" s="495">
        <v>3632.299</v>
      </c>
      <c r="D16" s="495">
        <v>4904.41</v>
      </c>
      <c r="E16" s="495">
        <v>3481.12</v>
      </c>
      <c r="F16" s="495">
        <v>3058.5860000000002</v>
      </c>
      <c r="G16" s="495">
        <v>5149.49</v>
      </c>
      <c r="H16" s="495">
        <v>3783.3279169999996</v>
      </c>
      <c r="I16" s="495">
        <v>3911.4530225399999</v>
      </c>
      <c r="J16" s="495">
        <v>5639.9873138240009</v>
      </c>
      <c r="K16" s="495">
        <v>5364.2901639049996</v>
      </c>
      <c r="L16" s="1616">
        <v>4573.1652590000003</v>
      </c>
      <c r="M16" s="498"/>
      <c r="N16" s="498"/>
    </row>
    <row r="17" spans="1:12">
      <c r="A17" s="1615" t="s">
        <v>790</v>
      </c>
      <c r="B17" s="1604" t="s">
        <v>789</v>
      </c>
      <c r="C17" s="495">
        <v>1695.604</v>
      </c>
      <c r="D17" s="495">
        <v>1050.43</v>
      </c>
      <c r="E17" s="495">
        <v>2297.08</v>
      </c>
      <c r="F17" s="495">
        <v>2528.7080000000001</v>
      </c>
      <c r="G17" s="495">
        <v>1888.56</v>
      </c>
      <c r="H17" s="495">
        <v>2141.413963</v>
      </c>
      <c r="I17" s="495">
        <v>1464.8841782999998</v>
      </c>
      <c r="J17" s="495">
        <v>1234.0398560000001</v>
      </c>
      <c r="K17" s="495">
        <v>1339.4413890000003</v>
      </c>
      <c r="L17" s="1616">
        <v>1974.7714620000002</v>
      </c>
    </row>
    <row r="18" spans="1:12">
      <c r="A18" s="1615" t="s">
        <v>791</v>
      </c>
      <c r="B18" s="1604" t="s">
        <v>789</v>
      </c>
      <c r="C18" s="495">
        <v>3202.127</v>
      </c>
      <c r="D18" s="495">
        <v>4443.05</v>
      </c>
      <c r="E18" s="495">
        <v>5046.6000000000004</v>
      </c>
      <c r="F18" s="495">
        <v>5103.2580000000007</v>
      </c>
      <c r="G18" s="495">
        <v>4763.66</v>
      </c>
      <c r="H18" s="495">
        <v>5360.9597599999997</v>
      </c>
      <c r="I18" s="495">
        <v>5754.3343400000003</v>
      </c>
      <c r="J18" s="495">
        <v>5519.044640000001</v>
      </c>
      <c r="K18" s="495">
        <v>5173.7764100000004</v>
      </c>
      <c r="L18" s="1616">
        <v>4645.5224099999996</v>
      </c>
    </row>
    <row r="19" spans="1:12">
      <c r="A19" s="1615" t="s">
        <v>792</v>
      </c>
      <c r="B19" s="1604" t="s">
        <v>789</v>
      </c>
      <c r="C19" s="495">
        <v>2.1160000000000001</v>
      </c>
      <c r="D19" s="495">
        <v>1.0550000000000002</v>
      </c>
      <c r="E19" s="495">
        <v>2.12</v>
      </c>
      <c r="F19" s="495">
        <v>2.1779999999999999</v>
      </c>
      <c r="G19" s="495">
        <v>1.2713599999999998</v>
      </c>
      <c r="H19" s="495">
        <v>0</v>
      </c>
      <c r="I19" s="495">
        <v>7.6556443999999999</v>
      </c>
      <c r="J19" s="495">
        <v>318.20854599999996</v>
      </c>
      <c r="K19" s="495">
        <v>347.21708999999998</v>
      </c>
      <c r="L19" s="1616">
        <v>391.38861000000009</v>
      </c>
    </row>
    <row r="20" spans="1:12">
      <c r="A20" s="1614" t="s">
        <v>793</v>
      </c>
      <c r="B20" s="1604" t="s">
        <v>789</v>
      </c>
      <c r="C20" s="495">
        <v>902.17399999999998</v>
      </c>
      <c r="D20" s="495">
        <v>1064.72</v>
      </c>
      <c r="E20" s="495">
        <v>738.68</v>
      </c>
      <c r="F20" s="495">
        <v>945.44700000000012</v>
      </c>
      <c r="G20" s="495">
        <v>1231.99</v>
      </c>
      <c r="H20" s="495">
        <v>1010.9761980000001</v>
      </c>
      <c r="I20" s="495">
        <v>1046.9325429999999</v>
      </c>
      <c r="J20" s="495">
        <v>1568.1473558550001</v>
      </c>
      <c r="K20" s="495">
        <v>1376.747531</v>
      </c>
      <c r="L20" s="1616">
        <v>1390.4898119999996</v>
      </c>
    </row>
    <row r="21" spans="1:12">
      <c r="A21" s="1615" t="s">
        <v>794</v>
      </c>
      <c r="B21" s="1604" t="s">
        <v>789</v>
      </c>
      <c r="C21" s="495">
        <v>2609.6239999999998</v>
      </c>
      <c r="D21" s="495">
        <v>1225.01</v>
      </c>
      <c r="E21" s="495">
        <v>2164.12</v>
      </c>
      <c r="F21" s="495">
        <v>2515.8770000000004</v>
      </c>
      <c r="G21" s="495">
        <v>1740.23</v>
      </c>
      <c r="H21" s="495">
        <v>2874.8588949999998</v>
      </c>
      <c r="I21" s="495">
        <v>2716.97604</v>
      </c>
      <c r="J21" s="495">
        <v>1400.32367</v>
      </c>
      <c r="K21" s="495">
        <v>1127.749491</v>
      </c>
      <c r="L21" s="1616">
        <v>1160.0793720000001</v>
      </c>
    </row>
    <row r="22" spans="1:12">
      <c r="A22" s="1615" t="s">
        <v>798</v>
      </c>
      <c r="B22" s="1604" t="s">
        <v>789</v>
      </c>
      <c r="C22" s="495">
        <v>313.19</v>
      </c>
      <c r="D22" s="495">
        <v>401.06</v>
      </c>
      <c r="E22" s="495">
        <v>418.97</v>
      </c>
      <c r="F22" s="495">
        <v>516.71199999999999</v>
      </c>
      <c r="G22" s="495">
        <v>598.47</v>
      </c>
      <c r="H22" s="495">
        <v>750.45823064000001</v>
      </c>
      <c r="I22" s="495">
        <v>811.27848400000005</v>
      </c>
      <c r="J22" s="495">
        <v>1035.824067175</v>
      </c>
      <c r="K22" s="495">
        <v>1213.0136359999997</v>
      </c>
      <c r="L22" s="1616">
        <v>1452.926342</v>
      </c>
    </row>
    <row r="23" spans="1:12">
      <c r="A23" s="1612" t="s">
        <v>799</v>
      </c>
      <c r="B23" s="1604" t="s">
        <v>789</v>
      </c>
      <c r="C23" s="497">
        <v>11063.113000000001</v>
      </c>
      <c r="D23" s="495">
        <v>11786.363000000001</v>
      </c>
      <c r="E23" s="495">
        <v>12785.332</v>
      </c>
      <c r="F23" s="495">
        <v>13429.783000000001</v>
      </c>
      <c r="G23" s="495">
        <v>14091.144999999999</v>
      </c>
      <c r="H23" s="495">
        <v>14611.23178792486</v>
      </c>
      <c r="I23" s="495">
        <v>14286.138631552469</v>
      </c>
      <c r="J23" s="495">
        <v>15213.622937128546</v>
      </c>
      <c r="K23" s="495">
        <v>14519.62245989813</v>
      </c>
      <c r="L23" s="1616">
        <v>14153.11781012784</v>
      </c>
    </row>
    <row r="24" spans="1:12">
      <c r="A24" s="1614" t="s">
        <v>800</v>
      </c>
      <c r="B24" s="1604" t="s">
        <v>789</v>
      </c>
      <c r="C24" s="497">
        <v>3584.5020000000004</v>
      </c>
      <c r="D24" s="495">
        <v>3943.39</v>
      </c>
      <c r="E24" s="495">
        <v>4272.4309999999996</v>
      </c>
      <c r="F24" s="495">
        <v>4463.32</v>
      </c>
      <c r="G24" s="495">
        <v>4640.7299999999996</v>
      </c>
      <c r="H24" s="495">
        <v>4863.4322006248603</v>
      </c>
      <c r="I24" s="495">
        <v>5172.0708036524693</v>
      </c>
      <c r="J24" s="495">
        <v>5319.5939689796196</v>
      </c>
      <c r="K24" s="495">
        <v>5124.2706952783792</v>
      </c>
      <c r="L24" s="1616">
        <v>4566.9027048983789</v>
      </c>
    </row>
    <row r="25" spans="1:12">
      <c r="A25" s="1614" t="s">
        <v>801</v>
      </c>
      <c r="B25" s="1604" t="s">
        <v>789</v>
      </c>
      <c r="C25" s="497">
        <v>3498.43</v>
      </c>
      <c r="D25" s="495">
        <v>3607.5540000000005</v>
      </c>
      <c r="E25" s="495">
        <v>3864.1120000000001</v>
      </c>
      <c r="F25" s="495">
        <v>4041.4169999999999</v>
      </c>
      <c r="G25" s="495">
        <v>4289.99</v>
      </c>
      <c r="H25" s="495">
        <v>4391.8877040000007</v>
      </c>
      <c r="I25" s="495">
        <v>4163.6232330000003</v>
      </c>
      <c r="J25" s="495">
        <v>4821.8661109999994</v>
      </c>
      <c r="K25" s="495">
        <v>4333.617354</v>
      </c>
      <c r="L25" s="1616">
        <v>4280.7001559</v>
      </c>
    </row>
    <row r="26" spans="1:12">
      <c r="A26" s="1614" t="s">
        <v>802</v>
      </c>
      <c r="B26" s="1604" t="s">
        <v>789</v>
      </c>
      <c r="C26" s="497">
        <v>2519.6610000000001</v>
      </c>
      <c r="D26" s="495">
        <v>2680.9409999999998</v>
      </c>
      <c r="E26" s="495">
        <v>2986.8759999999997</v>
      </c>
      <c r="F26" s="495">
        <v>3221.6559999999999</v>
      </c>
      <c r="G26" s="495">
        <v>3411.7699999999995</v>
      </c>
      <c r="H26" s="495">
        <v>3562.9759752999998</v>
      </c>
      <c r="I26" s="495">
        <v>3238.0320339000004</v>
      </c>
      <c r="J26" s="495">
        <v>3342.4506546283783</v>
      </c>
      <c r="K26" s="495">
        <v>3414.8415040581076</v>
      </c>
      <c r="L26" s="1616">
        <v>3670.3870293294603</v>
      </c>
    </row>
    <row r="27" spans="1:12">
      <c r="A27" s="1614" t="s">
        <v>803</v>
      </c>
      <c r="B27" s="1604" t="s">
        <v>789</v>
      </c>
      <c r="C27" s="497">
        <v>1352.1859999999999</v>
      </c>
      <c r="D27" s="495">
        <v>1446.0029999999999</v>
      </c>
      <c r="E27" s="495">
        <v>1553.1750000000002</v>
      </c>
      <c r="F27" s="495">
        <v>1594.9490000000001</v>
      </c>
      <c r="G27" s="495">
        <v>1640.2139999999997</v>
      </c>
      <c r="H27" s="495">
        <v>1684.3921500000001</v>
      </c>
      <c r="I27" s="495">
        <v>1604.7615279999995</v>
      </c>
      <c r="J27" s="495">
        <v>1632.6092449999999</v>
      </c>
      <c r="K27" s="495">
        <v>1549.934489</v>
      </c>
      <c r="L27" s="1616">
        <v>1538.8700309999999</v>
      </c>
    </row>
    <row r="28" spans="1:12">
      <c r="A28" s="1614" t="s">
        <v>804</v>
      </c>
      <c r="B28" s="1604" t="s">
        <v>789</v>
      </c>
      <c r="C28" s="497">
        <v>108.334</v>
      </c>
      <c r="D28" s="495">
        <v>108.47499999999999</v>
      </c>
      <c r="E28" s="495">
        <v>108.738</v>
      </c>
      <c r="F28" s="495">
        <v>108.441</v>
      </c>
      <c r="G28" s="495">
        <v>108.441</v>
      </c>
      <c r="H28" s="495">
        <v>108.54375799999998</v>
      </c>
      <c r="I28" s="495">
        <v>107.651033</v>
      </c>
      <c r="J28" s="495">
        <v>97.102957520547932</v>
      </c>
      <c r="K28" s="495">
        <v>96.958417561643842</v>
      </c>
      <c r="L28" s="1616">
        <v>96.257889000000006</v>
      </c>
    </row>
    <row r="29" spans="1:12">
      <c r="A29" s="1617"/>
      <c r="B29" s="1604"/>
      <c r="C29" s="497"/>
      <c r="D29" s="495"/>
      <c r="E29" s="495"/>
      <c r="F29" s="495"/>
      <c r="G29" s="495"/>
      <c r="H29" s="495"/>
      <c r="I29" s="495"/>
      <c r="J29" s="495"/>
      <c r="K29" s="495"/>
      <c r="L29" s="1616"/>
    </row>
    <row r="30" spans="1:12">
      <c r="A30" s="1612" t="s">
        <v>805</v>
      </c>
      <c r="B30" s="1604" t="s">
        <v>797</v>
      </c>
      <c r="C30" s="497">
        <v>1271</v>
      </c>
      <c r="D30" s="495">
        <v>1352</v>
      </c>
      <c r="E30" s="495">
        <v>1465</v>
      </c>
      <c r="F30" s="495">
        <v>1518</v>
      </c>
      <c r="G30" s="495">
        <v>1566</v>
      </c>
      <c r="H30" s="495">
        <v>1646</v>
      </c>
      <c r="I30" s="495">
        <v>1624.029708</v>
      </c>
      <c r="J30" s="495">
        <v>1603.148185</v>
      </c>
      <c r="K30" s="495">
        <v>1559.5576390000001</v>
      </c>
      <c r="L30" s="1616">
        <v>1582.67965</v>
      </c>
    </row>
    <row r="31" spans="1:12">
      <c r="A31" s="1614" t="s">
        <v>800</v>
      </c>
      <c r="B31" s="1604" t="s">
        <v>789</v>
      </c>
      <c r="C31" s="497">
        <v>527</v>
      </c>
      <c r="D31" s="495">
        <v>565</v>
      </c>
      <c r="E31" s="495">
        <v>613</v>
      </c>
      <c r="F31" s="495">
        <v>629</v>
      </c>
      <c r="G31" s="495">
        <v>640</v>
      </c>
      <c r="H31" s="495">
        <v>692</v>
      </c>
      <c r="I31" s="495">
        <v>739.11141199999997</v>
      </c>
      <c r="J31" s="495">
        <v>717.08402100000001</v>
      </c>
      <c r="K31" s="495">
        <v>698.72526500000004</v>
      </c>
      <c r="L31" s="1616">
        <v>657.66552000000001</v>
      </c>
    </row>
    <row r="32" spans="1:12">
      <c r="A32" s="1614" t="s">
        <v>87</v>
      </c>
      <c r="B32" s="1604" t="s">
        <v>789</v>
      </c>
      <c r="C32" s="497">
        <v>252</v>
      </c>
      <c r="D32" s="495">
        <v>264</v>
      </c>
      <c r="E32" s="495">
        <v>276</v>
      </c>
      <c r="F32" s="495">
        <v>281</v>
      </c>
      <c r="G32" s="495">
        <v>288</v>
      </c>
      <c r="H32" s="495">
        <v>293</v>
      </c>
      <c r="I32" s="495">
        <v>279.22261600000002</v>
      </c>
      <c r="J32" s="495">
        <v>305.99026800000001</v>
      </c>
      <c r="K32" s="495">
        <v>265.56795199999999</v>
      </c>
      <c r="L32" s="1616">
        <v>262.02129200000002</v>
      </c>
    </row>
    <row r="33" spans="1:12">
      <c r="A33" s="1614" t="s">
        <v>802</v>
      </c>
      <c r="B33" s="1604" t="s">
        <v>789</v>
      </c>
      <c r="C33" s="497">
        <v>466</v>
      </c>
      <c r="D33" s="495">
        <v>497</v>
      </c>
      <c r="E33" s="495">
        <v>553</v>
      </c>
      <c r="F33" s="495">
        <v>586</v>
      </c>
      <c r="G33" s="495">
        <v>617</v>
      </c>
      <c r="H33" s="495">
        <v>640</v>
      </c>
      <c r="I33" s="495">
        <v>583.07840400000009</v>
      </c>
      <c r="J33" s="495">
        <v>556.69517000000008</v>
      </c>
      <c r="K33" s="495">
        <v>569.38219100000003</v>
      </c>
      <c r="L33" s="1616">
        <v>638.18070499999999</v>
      </c>
    </row>
    <row r="34" spans="1:12">
      <c r="A34" s="1614" t="s">
        <v>804</v>
      </c>
      <c r="B34" s="1604" t="s">
        <v>789</v>
      </c>
      <c r="C34" s="497">
        <v>26</v>
      </c>
      <c r="D34" s="495">
        <v>26</v>
      </c>
      <c r="E34" s="495">
        <v>23</v>
      </c>
      <c r="F34" s="495">
        <v>22</v>
      </c>
      <c r="G34" s="495">
        <v>21</v>
      </c>
      <c r="H34" s="495">
        <v>21</v>
      </c>
      <c r="I34" s="495">
        <v>22.617276</v>
      </c>
      <c r="J34" s="495">
        <v>23.378726</v>
      </c>
      <c r="K34" s="495">
        <v>25.882231000000001</v>
      </c>
      <c r="L34" s="1616">
        <v>24.812132999999999</v>
      </c>
    </row>
    <row r="35" spans="1:12">
      <c r="A35" s="1617"/>
      <c r="B35" s="1604"/>
      <c r="C35" s="497"/>
      <c r="D35" s="495"/>
      <c r="E35" s="495"/>
      <c r="F35" s="495"/>
      <c r="G35" s="495"/>
      <c r="H35" s="495"/>
      <c r="I35" s="495"/>
      <c r="J35" s="495"/>
      <c r="K35" s="495"/>
      <c r="L35" s="1616"/>
    </row>
    <row r="36" spans="1:12">
      <c r="A36" s="1618" t="s">
        <v>806</v>
      </c>
      <c r="B36" s="1604" t="s">
        <v>807</v>
      </c>
      <c r="C36" s="1602">
        <v>10.47</v>
      </c>
      <c r="D36" s="499">
        <v>10</v>
      </c>
      <c r="E36" s="499">
        <v>9.6</v>
      </c>
      <c r="F36" s="499">
        <v>8.5</v>
      </c>
      <c r="G36" s="499">
        <v>8.34</v>
      </c>
      <c r="H36" s="499">
        <v>8.232405415957226</v>
      </c>
      <c r="I36" s="499">
        <v>9.0837284216344845</v>
      </c>
      <c r="J36" s="499">
        <v>8.9853473266361661</v>
      </c>
      <c r="K36" s="499">
        <v>8.93</v>
      </c>
      <c r="L36" s="1619">
        <v>9.2070429313067805</v>
      </c>
    </row>
    <row r="37" spans="1:12">
      <c r="A37" s="1617"/>
      <c r="B37" s="1604"/>
      <c r="C37" s="497"/>
      <c r="D37" s="495"/>
      <c r="E37" s="495"/>
      <c r="F37" s="495"/>
      <c r="G37" s="495"/>
      <c r="H37" s="495"/>
      <c r="I37" s="495"/>
      <c r="J37" s="495"/>
      <c r="K37" s="495"/>
      <c r="L37" s="1616"/>
    </row>
    <row r="38" spans="1:12">
      <c r="A38" s="1612" t="s">
        <v>808</v>
      </c>
      <c r="B38" s="1605" t="s">
        <v>809</v>
      </c>
      <c r="C38" s="497">
        <v>5928.5150000000003</v>
      </c>
      <c r="D38" s="495">
        <v>6170.3580000000002</v>
      </c>
      <c r="E38" s="495">
        <v>6499.5529999999999</v>
      </c>
      <c r="F38" s="495">
        <v>6740.53</v>
      </c>
      <c r="G38" s="495">
        <v>6915.9759999999997</v>
      </c>
      <c r="H38" s="495">
        <v>7068.8909999999996</v>
      </c>
      <c r="I38" s="495">
        <v>7212.5450000000001</v>
      </c>
      <c r="J38" s="495">
        <v>7401.4160000000002</v>
      </c>
      <c r="K38" s="495">
        <v>7530.7349999999997</v>
      </c>
      <c r="L38" s="1616">
        <v>7622.3090000000002</v>
      </c>
    </row>
    <row r="39" spans="1:12">
      <c r="A39" s="1620" t="s">
        <v>810</v>
      </c>
      <c r="B39" s="1604" t="s">
        <v>789</v>
      </c>
      <c r="C39" s="497">
        <v>5234.6909999999998</v>
      </c>
      <c r="D39" s="495">
        <v>5443.7269999999999</v>
      </c>
      <c r="E39" s="495">
        <v>5731.3270000000002</v>
      </c>
      <c r="F39" s="495">
        <v>5923.0829999999996</v>
      </c>
      <c r="G39" s="495">
        <v>6050.7479999999996</v>
      </c>
      <c r="H39" s="495">
        <v>6164.5990000000002</v>
      </c>
      <c r="I39" s="495">
        <v>6273.0360000000001</v>
      </c>
      <c r="J39" s="495">
        <v>6410.8940000000002</v>
      </c>
      <c r="K39" s="495">
        <v>6508.7550000000001</v>
      </c>
      <c r="L39" s="1616">
        <v>6577.5839999999998</v>
      </c>
    </row>
    <row r="40" spans="1:12">
      <c r="A40" s="1621" t="s">
        <v>801</v>
      </c>
      <c r="B40" s="1604" t="s">
        <v>789</v>
      </c>
      <c r="C40" s="497">
        <v>57.832999999999998</v>
      </c>
      <c r="D40" s="495">
        <v>59.790999999999997</v>
      </c>
      <c r="E40" s="495">
        <v>61.524999999999999</v>
      </c>
      <c r="F40" s="495">
        <v>63.790999999999997</v>
      </c>
      <c r="G40" s="495">
        <v>65.787999999999997</v>
      </c>
      <c r="H40" s="495">
        <v>67.382999999999996</v>
      </c>
      <c r="I40" s="495">
        <v>69.915999999999997</v>
      </c>
      <c r="J40" s="495">
        <v>72.831000000000003</v>
      </c>
      <c r="K40" s="495">
        <v>74.646000000000001</v>
      </c>
      <c r="L40" s="1616">
        <v>77.155000000000001</v>
      </c>
    </row>
    <row r="41" spans="1:12">
      <c r="A41" s="1621" t="s">
        <v>811</v>
      </c>
      <c r="B41" s="1604" t="s">
        <v>789</v>
      </c>
      <c r="C41" s="497">
        <v>632.58699999999999</v>
      </c>
      <c r="D41" s="495">
        <v>664.54700000000003</v>
      </c>
      <c r="E41" s="495">
        <v>703.774</v>
      </c>
      <c r="F41" s="495">
        <v>750.76700000000005</v>
      </c>
      <c r="G41" s="495">
        <v>796.03599999999994</v>
      </c>
      <c r="H41" s="495">
        <v>831.21</v>
      </c>
      <c r="I41" s="495">
        <v>866.69399999999996</v>
      </c>
      <c r="J41" s="495">
        <v>914.75699999999995</v>
      </c>
      <c r="K41" s="495">
        <v>944.40800000000002</v>
      </c>
      <c r="L41" s="1616">
        <v>966.06100000000004</v>
      </c>
    </row>
    <row r="42" spans="1:12">
      <c r="A42" s="1612"/>
      <c r="B42" s="1604"/>
      <c r="C42" s="497"/>
      <c r="D42" s="495"/>
      <c r="E42" s="495"/>
      <c r="F42" s="495"/>
      <c r="G42" s="495"/>
      <c r="H42" s="495"/>
      <c r="I42" s="495"/>
      <c r="J42" s="495"/>
      <c r="K42" s="495"/>
      <c r="L42" s="1616"/>
    </row>
    <row r="43" spans="1:12">
      <c r="A43" s="1612" t="s">
        <v>812</v>
      </c>
      <c r="B43" s="1604" t="s">
        <v>813</v>
      </c>
      <c r="C43" s="495" t="s">
        <v>276</v>
      </c>
      <c r="D43" s="495" t="s">
        <v>276</v>
      </c>
      <c r="E43" s="495" t="s">
        <v>276</v>
      </c>
      <c r="F43" s="495" t="s">
        <v>276</v>
      </c>
      <c r="G43" s="500">
        <v>9.49</v>
      </c>
      <c r="H43" s="500">
        <v>12.908981741124174</v>
      </c>
      <c r="I43" s="500">
        <v>10.35</v>
      </c>
      <c r="J43" s="500">
        <v>9.61</v>
      </c>
      <c r="K43" s="500">
        <v>22.47</v>
      </c>
      <c r="L43" s="1622">
        <v>28.14</v>
      </c>
    </row>
    <row r="44" spans="1:12">
      <c r="A44" s="1614" t="s">
        <v>814</v>
      </c>
      <c r="B44" s="1604" t="s">
        <v>789</v>
      </c>
      <c r="C44" s="495" t="s">
        <v>276</v>
      </c>
      <c r="D44" s="495" t="s">
        <v>276</v>
      </c>
      <c r="E44" s="495" t="s">
        <v>276</v>
      </c>
      <c r="F44" s="495" t="s">
        <v>276</v>
      </c>
      <c r="G44" s="500">
        <v>1.8</v>
      </c>
      <c r="H44" s="500">
        <v>2.4947305686761756</v>
      </c>
      <c r="I44" s="500">
        <v>2.33</v>
      </c>
      <c r="J44" s="500">
        <v>1.72</v>
      </c>
      <c r="K44" s="500">
        <v>2.78</v>
      </c>
      <c r="L44" s="1622">
        <v>2.42</v>
      </c>
    </row>
    <row r="45" spans="1:12">
      <c r="A45" s="1614" t="s">
        <v>790</v>
      </c>
      <c r="B45" s="1604" t="s">
        <v>789</v>
      </c>
      <c r="C45" s="495" t="s">
        <v>276</v>
      </c>
      <c r="D45" s="495" t="s">
        <v>276</v>
      </c>
      <c r="E45" s="495" t="s">
        <v>276</v>
      </c>
      <c r="F45" s="495" t="s">
        <v>276</v>
      </c>
      <c r="G45" s="500">
        <v>28.76</v>
      </c>
      <c r="H45" s="500">
        <v>31.97</v>
      </c>
      <c r="I45" s="500">
        <v>29.01</v>
      </c>
      <c r="J45" s="500">
        <v>32.03</v>
      </c>
      <c r="K45" s="500">
        <v>67.69</v>
      </c>
      <c r="L45" s="1622">
        <v>71.59</v>
      </c>
    </row>
    <row r="46" spans="1:12">
      <c r="A46" s="1614" t="s">
        <v>791</v>
      </c>
      <c r="B46" s="1604" t="s">
        <v>789</v>
      </c>
      <c r="C46" s="495" t="s">
        <v>276</v>
      </c>
      <c r="D46" s="495" t="s">
        <v>276</v>
      </c>
      <c r="E46" s="495" t="s">
        <v>276</v>
      </c>
      <c r="F46" s="495" t="s">
        <v>276</v>
      </c>
      <c r="G46" s="500">
        <v>9.93</v>
      </c>
      <c r="H46" s="500">
        <v>12.51</v>
      </c>
      <c r="I46" s="500">
        <v>10.87</v>
      </c>
      <c r="J46" s="500">
        <v>12.43</v>
      </c>
      <c r="K46" s="500">
        <v>27.32</v>
      </c>
      <c r="L46" s="1622">
        <v>35.14</v>
      </c>
    </row>
    <row r="47" spans="1:12">
      <c r="A47" s="1612"/>
      <c r="B47" s="1604"/>
      <c r="C47" s="497"/>
      <c r="D47" s="495"/>
      <c r="E47" s="495"/>
      <c r="F47" s="495"/>
      <c r="G47" s="500"/>
      <c r="H47" s="500"/>
      <c r="I47" s="500"/>
      <c r="J47" s="500"/>
      <c r="K47" s="500"/>
      <c r="L47" s="1622"/>
    </row>
    <row r="48" spans="1:12">
      <c r="A48" s="1612" t="s">
        <v>815</v>
      </c>
      <c r="B48" s="1604" t="s">
        <v>813</v>
      </c>
      <c r="C48" s="495" t="s">
        <v>276</v>
      </c>
      <c r="D48" s="495" t="s">
        <v>276</v>
      </c>
      <c r="E48" s="495" t="s">
        <v>276</v>
      </c>
      <c r="F48" s="495" t="s">
        <v>276</v>
      </c>
      <c r="G48" s="500">
        <v>24.47</v>
      </c>
      <c r="H48" s="500">
        <v>26.47</v>
      </c>
      <c r="I48" s="500">
        <v>22.94</v>
      </c>
      <c r="J48" s="500">
        <v>21.67</v>
      </c>
      <c r="K48" s="500">
        <v>32.04</v>
      </c>
      <c r="L48" s="1622">
        <v>32.369999999999997</v>
      </c>
    </row>
    <row r="49" spans="1:12">
      <c r="A49" s="1614" t="s">
        <v>790</v>
      </c>
      <c r="B49" s="1604" t="s">
        <v>789</v>
      </c>
      <c r="C49" s="495" t="s">
        <v>276</v>
      </c>
      <c r="D49" s="495" t="s">
        <v>276</v>
      </c>
      <c r="E49" s="495" t="s">
        <v>276</v>
      </c>
      <c r="F49" s="495" t="s">
        <v>276</v>
      </c>
      <c r="G49" s="500">
        <v>31.98</v>
      </c>
      <c r="H49" s="500">
        <v>30.16</v>
      </c>
      <c r="I49" s="500">
        <v>27.55</v>
      </c>
      <c r="J49" s="500">
        <v>30.35</v>
      </c>
      <c r="K49" s="500">
        <v>69.650000000000006</v>
      </c>
      <c r="L49" s="1622">
        <v>69.39</v>
      </c>
    </row>
    <row r="50" spans="1:12">
      <c r="A50" s="1614" t="s">
        <v>816</v>
      </c>
      <c r="B50" s="1604" t="s">
        <v>789</v>
      </c>
      <c r="C50" s="495" t="s">
        <v>276</v>
      </c>
      <c r="D50" s="495" t="s">
        <v>276</v>
      </c>
      <c r="E50" s="495" t="s">
        <v>276</v>
      </c>
      <c r="F50" s="495" t="s">
        <v>276</v>
      </c>
      <c r="G50" s="500">
        <v>16.329999999999998</v>
      </c>
      <c r="H50" s="500">
        <v>18.22</v>
      </c>
      <c r="I50" s="500">
        <v>18.989999999999998</v>
      </c>
      <c r="J50" s="500">
        <v>16.22</v>
      </c>
      <c r="K50" s="500">
        <v>14.98</v>
      </c>
      <c r="L50" s="1622">
        <v>20.8</v>
      </c>
    </row>
    <row r="51" spans="1:12">
      <c r="A51" s="1612"/>
      <c r="B51" s="1604"/>
      <c r="C51" s="497"/>
      <c r="D51" s="495"/>
      <c r="E51" s="495"/>
      <c r="F51" s="495"/>
      <c r="G51" s="500"/>
      <c r="H51" s="500"/>
      <c r="I51" s="500"/>
      <c r="J51" s="500"/>
      <c r="K51" s="500"/>
      <c r="L51" s="1622"/>
    </row>
    <row r="52" spans="1:12">
      <c r="A52" s="1612" t="s">
        <v>817</v>
      </c>
      <c r="B52" s="1604" t="s">
        <v>813</v>
      </c>
      <c r="C52" s="497"/>
      <c r="D52" s="495"/>
      <c r="E52" s="495"/>
      <c r="F52" s="495"/>
      <c r="G52" s="500"/>
      <c r="H52" s="500"/>
      <c r="I52" s="500"/>
      <c r="J52" s="500"/>
      <c r="K52" s="500"/>
      <c r="L52" s="1622"/>
    </row>
    <row r="53" spans="1:12">
      <c r="A53" s="1614" t="s">
        <v>818</v>
      </c>
      <c r="B53" s="1604" t="s">
        <v>789</v>
      </c>
      <c r="C53" s="495" t="s">
        <v>276</v>
      </c>
      <c r="D53" s="495" t="s">
        <v>276</v>
      </c>
      <c r="E53" s="495" t="s">
        <v>276</v>
      </c>
      <c r="F53" s="495" t="s">
        <v>276</v>
      </c>
      <c r="G53" s="500">
        <v>12.75</v>
      </c>
      <c r="H53" s="500">
        <v>16.62</v>
      </c>
      <c r="I53" s="500">
        <v>13.99</v>
      </c>
      <c r="J53" s="500">
        <v>12.38</v>
      </c>
      <c r="K53" s="500">
        <v>24.65</v>
      </c>
      <c r="L53" s="1622">
        <v>29.18</v>
      </c>
    </row>
    <row r="54" spans="1:12">
      <c r="A54" s="1614" t="s">
        <v>819</v>
      </c>
      <c r="B54" s="1604" t="s">
        <v>789</v>
      </c>
      <c r="C54" s="495" t="s">
        <v>276</v>
      </c>
      <c r="D54" s="495" t="s">
        <v>276</v>
      </c>
      <c r="E54" s="495" t="s">
        <v>276</v>
      </c>
      <c r="F54" s="495" t="s">
        <v>276</v>
      </c>
      <c r="G54" s="500">
        <v>19.12</v>
      </c>
      <c r="H54" s="500">
        <v>24.12</v>
      </c>
      <c r="I54" s="500">
        <v>21.67</v>
      </c>
      <c r="J54" s="500">
        <v>19.420000000000002</v>
      </c>
      <c r="K54" s="500">
        <v>36.15</v>
      </c>
      <c r="L54" s="1622">
        <v>40.92</v>
      </c>
    </row>
    <row r="55" spans="1:12">
      <c r="A55" s="1612"/>
      <c r="B55" s="1604"/>
      <c r="C55" s="497"/>
      <c r="D55" s="495"/>
      <c r="E55" s="495"/>
      <c r="F55" s="495"/>
      <c r="G55" s="500"/>
      <c r="H55" s="500"/>
      <c r="I55" s="500"/>
      <c r="J55" s="500"/>
      <c r="K55" s="500"/>
      <c r="L55" s="1622"/>
    </row>
    <row r="56" spans="1:12">
      <c r="A56" s="1612" t="s">
        <v>820</v>
      </c>
      <c r="B56" s="1604" t="s">
        <v>813</v>
      </c>
      <c r="C56" s="495" t="s">
        <v>276</v>
      </c>
      <c r="D56" s="495" t="s">
        <v>276</v>
      </c>
      <c r="E56" s="495" t="s">
        <v>276</v>
      </c>
      <c r="F56" s="495" t="s">
        <v>276</v>
      </c>
      <c r="G56" s="500">
        <v>16.29</v>
      </c>
      <c r="H56" s="500">
        <v>16.63</v>
      </c>
      <c r="I56" s="500">
        <v>16.72</v>
      </c>
      <c r="J56" s="500">
        <v>16.350000000000001</v>
      </c>
      <c r="K56" s="500">
        <v>21.24</v>
      </c>
      <c r="L56" s="1622">
        <v>42.86</v>
      </c>
    </row>
    <row r="57" spans="1:12">
      <c r="A57" s="1614" t="s">
        <v>821</v>
      </c>
      <c r="B57" s="1604" t="s">
        <v>789</v>
      </c>
      <c r="C57" s="495" t="s">
        <v>276</v>
      </c>
      <c r="D57" s="495" t="s">
        <v>276</v>
      </c>
      <c r="E57" s="495" t="s">
        <v>276</v>
      </c>
      <c r="F57" s="495" t="s">
        <v>276</v>
      </c>
      <c r="G57" s="500">
        <v>13.6</v>
      </c>
      <c r="H57" s="500">
        <v>14.13</v>
      </c>
      <c r="I57" s="500">
        <v>14.87</v>
      </c>
      <c r="J57" s="500">
        <v>14.91</v>
      </c>
      <c r="K57" s="500">
        <v>19.11</v>
      </c>
      <c r="L57" s="1622">
        <v>44.34</v>
      </c>
    </row>
    <row r="58" spans="1:12">
      <c r="A58" s="1614" t="s">
        <v>822</v>
      </c>
      <c r="B58" s="1604" t="s">
        <v>789</v>
      </c>
      <c r="C58" s="495" t="s">
        <v>276</v>
      </c>
      <c r="D58" s="495" t="s">
        <v>276</v>
      </c>
      <c r="E58" s="495" t="s">
        <v>276</v>
      </c>
      <c r="F58" s="495" t="s">
        <v>276</v>
      </c>
      <c r="G58" s="500">
        <v>23.78</v>
      </c>
      <c r="H58" s="500">
        <v>23.94</v>
      </c>
      <c r="I58" s="500">
        <v>23.91</v>
      </c>
      <c r="J58" s="500">
        <v>23.42</v>
      </c>
      <c r="K58" s="500">
        <v>27.36</v>
      </c>
      <c r="L58" s="1622">
        <v>49.39</v>
      </c>
    </row>
    <row r="59" spans="1:12">
      <c r="A59" s="1614" t="s">
        <v>122</v>
      </c>
      <c r="B59" s="1604" t="s">
        <v>789</v>
      </c>
      <c r="C59" s="495" t="s">
        <v>276</v>
      </c>
      <c r="D59" s="495" t="s">
        <v>276</v>
      </c>
      <c r="E59" s="495" t="s">
        <v>276</v>
      </c>
      <c r="F59" s="495" t="s">
        <v>276</v>
      </c>
      <c r="G59" s="500">
        <v>18.239999999999998</v>
      </c>
      <c r="H59" s="500">
        <v>18.18</v>
      </c>
      <c r="I59" s="500">
        <v>18.059999999999999</v>
      </c>
      <c r="J59" s="500">
        <v>18.25</v>
      </c>
      <c r="K59" s="500">
        <v>23.84</v>
      </c>
      <c r="L59" s="1622">
        <v>51.74</v>
      </c>
    </row>
    <row r="60" spans="1:12">
      <c r="A60" s="1614" t="s">
        <v>87</v>
      </c>
      <c r="B60" s="1604" t="s">
        <v>789</v>
      </c>
      <c r="C60" s="495" t="s">
        <v>276</v>
      </c>
      <c r="D60" s="495" t="s">
        <v>276</v>
      </c>
      <c r="E60" s="495" t="s">
        <v>276</v>
      </c>
      <c r="F60" s="495" t="s">
        <v>276</v>
      </c>
      <c r="G60" s="500">
        <v>14.72</v>
      </c>
      <c r="H60" s="500">
        <v>14.72</v>
      </c>
      <c r="I60" s="500">
        <v>14.84</v>
      </c>
      <c r="J60" s="500">
        <v>14.7</v>
      </c>
      <c r="K60" s="500">
        <v>20.63</v>
      </c>
      <c r="L60" s="1622">
        <v>38.659999999999997</v>
      </c>
    </row>
    <row r="61" spans="1:12" ht="14.25" thickBot="1">
      <c r="A61" s="1623" t="s">
        <v>823</v>
      </c>
      <c r="B61" s="1606" t="s">
        <v>789</v>
      </c>
      <c r="C61" s="1624" t="s">
        <v>276</v>
      </c>
      <c r="D61" s="1624" t="s">
        <v>276</v>
      </c>
      <c r="E61" s="1624" t="s">
        <v>276</v>
      </c>
      <c r="F61" s="1624" t="s">
        <v>276</v>
      </c>
      <c r="G61" s="1625">
        <v>17.61</v>
      </c>
      <c r="H61" s="1625">
        <v>17.71</v>
      </c>
      <c r="I61" s="1625">
        <v>18.13</v>
      </c>
      <c r="J61" s="1625">
        <v>17.79</v>
      </c>
      <c r="K61" s="1625">
        <v>21.47</v>
      </c>
      <c r="L61" s="1626">
        <v>42.33</v>
      </c>
    </row>
    <row r="62" spans="1:12">
      <c r="A62" s="496" t="s">
        <v>277</v>
      </c>
      <c r="H62" s="501" t="s">
        <v>278</v>
      </c>
      <c r="I62" s="496" t="s">
        <v>824</v>
      </c>
    </row>
    <row r="63" spans="1:12">
      <c r="A63" s="496" t="s">
        <v>332</v>
      </c>
      <c r="E63" s="502"/>
      <c r="I63" s="496" t="s">
        <v>825</v>
      </c>
    </row>
    <row r="64" spans="1:12">
      <c r="A64" s="496" t="s">
        <v>826</v>
      </c>
      <c r="E64" s="502"/>
    </row>
    <row r="65" spans="1:12">
      <c r="A65" s="496" t="s">
        <v>827</v>
      </c>
      <c r="E65" s="502"/>
    </row>
    <row r="66" spans="1:12">
      <c r="A66" s="496" t="s">
        <v>828</v>
      </c>
    </row>
    <row r="67" spans="1:12">
      <c r="A67" s="496" t="s">
        <v>829</v>
      </c>
    </row>
    <row r="68" spans="1:12">
      <c r="A68" s="496" t="s">
        <v>830</v>
      </c>
      <c r="K68" s="503"/>
      <c r="L68" s="503"/>
    </row>
    <row r="69" spans="1:12">
      <c r="J69" s="503"/>
    </row>
    <row r="78" spans="1:12">
      <c r="C78" s="504"/>
    </row>
    <row r="79" spans="1:12">
      <c r="C79" s="504"/>
    </row>
    <row r="80" spans="1:12">
      <c r="C80" s="505"/>
    </row>
  </sheetData>
  <mergeCells count="1">
    <mergeCell ref="A3:L3"/>
  </mergeCells>
  <hyperlinks>
    <hyperlink ref="L2" location="පටුන!A1" display="පටුන වෙත"/>
  </hyperlinks>
  <pageMargins left="0" right="0" top="0.25" bottom="0" header="0.51180555555555596" footer="0"/>
  <pageSetup paperSize="9" scale="62" firstPageNumber="0" orientation="landscape" r:id="rId1"/>
  <headerFooter alignWithMargins="0">
    <oddHeader>&amp;L&amp;"Calibri"&amp;10&amp;K000000 [Public]&amp;1#_x000D_</oddHeader>
    <oddFooter>&amp;R&amp;F / &amp;D</oddFooter>
  </headerFooter>
  <rowBreaks count="1" manualBreakCount="1">
    <brk id="73" max="16383"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86"/>
  <sheetViews>
    <sheetView showGridLines="0" zoomScaleNormal="100" workbookViewId="0">
      <selection activeCell="L2" sqref="L2"/>
    </sheetView>
  </sheetViews>
  <sheetFormatPr defaultColWidth="9.75" defaultRowHeight="13.5"/>
  <cols>
    <col min="1" max="1" width="41.375" style="506" customWidth="1"/>
    <col min="2" max="2" width="15.625" style="506" customWidth="1"/>
    <col min="3" max="12" width="11.5" style="506" customWidth="1"/>
    <col min="13" max="16384" width="9.75" style="506"/>
  </cols>
  <sheetData>
    <row r="1" spans="1:12" ht="15.75">
      <c r="A1" s="458" t="s">
        <v>114</v>
      </c>
      <c r="B1" s="507"/>
      <c r="C1" s="508"/>
      <c r="D1" s="509"/>
      <c r="E1" s="508"/>
      <c r="F1" s="508"/>
      <c r="G1" s="508"/>
      <c r="H1" s="508"/>
      <c r="I1" s="508"/>
      <c r="J1" s="508"/>
      <c r="K1" s="508"/>
      <c r="L1" s="459" t="s">
        <v>831</v>
      </c>
    </row>
    <row r="2" spans="1:12" ht="15.75">
      <c r="A2" s="458"/>
      <c r="B2" s="507"/>
      <c r="C2" s="508"/>
      <c r="D2" s="509"/>
      <c r="E2" s="508"/>
      <c r="F2" s="508"/>
      <c r="G2" s="508"/>
      <c r="H2" s="508"/>
      <c r="I2" s="508"/>
      <c r="J2" s="508"/>
      <c r="K2" s="508"/>
      <c r="L2" s="1981" t="s">
        <v>1482</v>
      </c>
    </row>
    <row r="3" spans="1:12" ht="15.75">
      <c r="A3" s="2142" t="s">
        <v>35</v>
      </c>
      <c r="B3" s="2142"/>
      <c r="C3" s="2142"/>
      <c r="D3" s="2142"/>
      <c r="E3" s="2142"/>
      <c r="F3" s="2142"/>
      <c r="G3" s="2142"/>
      <c r="H3" s="2142"/>
      <c r="I3" s="2142"/>
      <c r="J3" s="2142"/>
      <c r="K3" s="2142"/>
      <c r="L3" s="2142"/>
    </row>
    <row r="4" spans="1:12" ht="14.25" thickBot="1">
      <c r="C4" s="510"/>
      <c r="D4" s="510"/>
      <c r="E4" s="510"/>
    </row>
    <row r="5" spans="1:12" s="511" customFormat="1" ht="14.25" thickBot="1">
      <c r="A5" s="1627" t="s">
        <v>150</v>
      </c>
      <c r="B5" s="1654" t="s">
        <v>509</v>
      </c>
      <c r="C5" s="1588">
        <v>2014</v>
      </c>
      <c r="D5" s="1589">
        <v>2015</v>
      </c>
      <c r="E5" s="1589">
        <v>2016</v>
      </c>
      <c r="F5" s="1589">
        <v>2017</v>
      </c>
      <c r="G5" s="1589">
        <v>2018</v>
      </c>
      <c r="H5" s="1589">
        <v>2019</v>
      </c>
      <c r="I5" s="1589">
        <v>2020</v>
      </c>
      <c r="J5" s="1589">
        <v>2021</v>
      </c>
      <c r="K5" s="1589" t="s">
        <v>228</v>
      </c>
      <c r="L5" s="1590" t="s">
        <v>229</v>
      </c>
    </row>
    <row r="6" spans="1:12">
      <c r="A6" s="1607" t="s">
        <v>832</v>
      </c>
      <c r="B6" s="1655"/>
      <c r="C6" s="1647"/>
      <c r="D6" s="1628"/>
      <c r="E6" s="1629"/>
      <c r="F6" s="1629"/>
      <c r="G6" s="1629"/>
      <c r="H6" s="1629"/>
      <c r="I6" s="1629"/>
      <c r="J6" s="1629"/>
      <c r="K6" s="1629"/>
      <c r="L6" s="1630"/>
    </row>
    <row r="7" spans="1:12">
      <c r="A7" s="1631" t="s">
        <v>833</v>
      </c>
      <c r="B7" s="1656"/>
      <c r="C7" s="1648"/>
      <c r="D7" s="512"/>
      <c r="E7" s="512"/>
      <c r="F7" s="512"/>
      <c r="G7" s="512"/>
      <c r="H7" s="512"/>
      <c r="I7" s="512"/>
      <c r="J7" s="512"/>
      <c r="K7" s="512"/>
      <c r="L7" s="1632"/>
    </row>
    <row r="8" spans="1:12">
      <c r="A8" s="1633" t="s">
        <v>834</v>
      </c>
      <c r="B8" s="1656" t="s">
        <v>835</v>
      </c>
      <c r="C8" s="468">
        <v>1824</v>
      </c>
      <c r="D8" s="513">
        <v>1762.682</v>
      </c>
      <c r="E8" s="513">
        <v>1685.0250000000001</v>
      </c>
      <c r="F8" s="513">
        <v>1591.1289999999999</v>
      </c>
      <c r="G8" s="513">
        <v>1674.3130000000001</v>
      </c>
      <c r="H8" s="513">
        <v>1842.1969999999999</v>
      </c>
      <c r="I8" s="513">
        <v>1666.807</v>
      </c>
      <c r="J8" s="513">
        <v>1182.107</v>
      </c>
      <c r="K8" s="513">
        <v>649.0915500000001</v>
      </c>
      <c r="L8" s="1582">
        <v>1663.372719</v>
      </c>
    </row>
    <row r="9" spans="1:12" s="496" customFormat="1">
      <c r="A9" s="1614" t="s">
        <v>836</v>
      </c>
      <c r="B9" s="1604" t="s">
        <v>789</v>
      </c>
      <c r="C9" s="468">
        <v>3385</v>
      </c>
      <c r="D9" s="513">
        <v>3320.8046055170407</v>
      </c>
      <c r="E9" s="513">
        <v>3884.6460057051681</v>
      </c>
      <c r="F9" s="513">
        <v>4895.098321540836</v>
      </c>
      <c r="G9" s="513">
        <v>4959.4790973160652</v>
      </c>
      <c r="H9" s="513">
        <v>4739.9862682151224</v>
      </c>
      <c r="I9" s="513">
        <v>4027.8441143647638</v>
      </c>
      <c r="J9" s="513">
        <v>4552.7438769999999</v>
      </c>
      <c r="K9" s="513">
        <v>3926.6854491599993</v>
      </c>
      <c r="L9" s="1582">
        <v>3778.6302576000007</v>
      </c>
    </row>
    <row r="10" spans="1:12" s="496" customFormat="1">
      <c r="A10" s="1614" t="s">
        <v>791</v>
      </c>
      <c r="B10" s="1604" t="s">
        <v>789</v>
      </c>
      <c r="C10" s="468">
        <v>1608</v>
      </c>
      <c r="D10" s="513">
        <v>1882.890075</v>
      </c>
      <c r="E10" s="513">
        <v>2407.0379250000001</v>
      </c>
      <c r="F10" s="513">
        <v>2529.9399120000003</v>
      </c>
      <c r="G10" s="513">
        <v>2167.2552030000002</v>
      </c>
      <c r="H10" s="513">
        <v>2389.7632000000003</v>
      </c>
      <c r="I10" s="513">
        <v>2599.5461310000001</v>
      </c>
      <c r="J10" s="513">
        <v>2205.7584099999999</v>
      </c>
      <c r="K10" s="513">
        <v>1706.5706810000001</v>
      </c>
      <c r="L10" s="1582">
        <v>2496.6846460000002</v>
      </c>
    </row>
    <row r="11" spans="1:12">
      <c r="A11" s="1633" t="s">
        <v>837</v>
      </c>
      <c r="B11" s="1656" t="s">
        <v>789</v>
      </c>
      <c r="C11" s="468">
        <v>198</v>
      </c>
      <c r="D11" s="513">
        <v>277.20999999999998</v>
      </c>
      <c r="E11" s="513">
        <v>344.65800000000002</v>
      </c>
      <c r="F11" s="513">
        <v>386.80700000000002</v>
      </c>
      <c r="G11" s="513">
        <v>412.59800000000001</v>
      </c>
      <c r="H11" s="513">
        <v>429.53300000000002</v>
      </c>
      <c r="I11" s="513">
        <v>436.67200000000003</v>
      </c>
      <c r="J11" s="513">
        <v>422.101</v>
      </c>
      <c r="K11" s="513">
        <v>290.30900000000003</v>
      </c>
      <c r="L11" s="1582">
        <v>365.18099999999998</v>
      </c>
    </row>
    <row r="12" spans="1:12">
      <c r="A12" s="1631" t="s">
        <v>838</v>
      </c>
      <c r="B12" s="1656" t="s">
        <v>331</v>
      </c>
      <c r="C12" s="468"/>
      <c r="D12" s="513"/>
      <c r="E12" s="513"/>
      <c r="F12" s="513"/>
      <c r="G12" s="513"/>
      <c r="H12" s="513"/>
      <c r="I12" s="513"/>
      <c r="J12" s="513"/>
      <c r="K12" s="513"/>
      <c r="L12" s="1582"/>
    </row>
    <row r="13" spans="1:12">
      <c r="A13" s="1633" t="s">
        <v>834</v>
      </c>
      <c r="B13" s="1656" t="s">
        <v>111</v>
      </c>
      <c r="C13" s="468">
        <v>187760</v>
      </c>
      <c r="D13" s="513">
        <v>100577.5060969996</v>
      </c>
      <c r="E13" s="513">
        <v>86969.236500699684</v>
      </c>
      <c r="F13" s="513">
        <v>107397.17180818119</v>
      </c>
      <c r="G13" s="513">
        <v>160023.52722567762</v>
      </c>
      <c r="H13" s="513">
        <v>173547.25997625009</v>
      </c>
      <c r="I13" s="513">
        <v>107664.87537757671</v>
      </c>
      <c r="J13" s="513">
        <v>123865.36691728626</v>
      </c>
      <c r="K13" s="513">
        <v>157407.52523499684</v>
      </c>
      <c r="L13" s="1582">
        <v>369939.71462417091</v>
      </c>
    </row>
    <row r="14" spans="1:12">
      <c r="A14" s="1634" t="s">
        <v>839</v>
      </c>
      <c r="B14" s="1656" t="s">
        <v>840</v>
      </c>
      <c r="C14" s="468">
        <v>1438</v>
      </c>
      <c r="D14" s="513">
        <v>739.005</v>
      </c>
      <c r="E14" s="513">
        <v>595.97200300000009</v>
      </c>
      <c r="F14" s="513">
        <v>703.95219310067603</v>
      </c>
      <c r="G14" s="513">
        <v>978.09998300000007</v>
      </c>
      <c r="H14" s="513">
        <v>970.65076399999998</v>
      </c>
      <c r="I14" s="513">
        <v>583.03681699999993</v>
      </c>
      <c r="J14" s="513">
        <v>625.06875331000003</v>
      </c>
      <c r="K14" s="513">
        <v>483.79025162999994</v>
      </c>
      <c r="L14" s="1582">
        <v>1137.5085028800002</v>
      </c>
    </row>
    <row r="15" spans="1:12">
      <c r="A15" s="1633" t="s">
        <v>836</v>
      </c>
      <c r="B15" s="1656" t="s">
        <v>111</v>
      </c>
      <c r="C15" s="468">
        <v>391651</v>
      </c>
      <c r="D15" s="513">
        <v>244148.05334117086</v>
      </c>
      <c r="E15" s="513">
        <v>246233.32545546346</v>
      </c>
      <c r="F15" s="513">
        <v>375373.71672682493</v>
      </c>
      <c r="G15" s="513">
        <v>475521.47932308388</v>
      </c>
      <c r="H15" s="513">
        <v>483461.60278165771</v>
      </c>
      <c r="I15" s="513">
        <v>321818.10785507999</v>
      </c>
      <c r="J15" s="513">
        <v>564680.65176932001</v>
      </c>
      <c r="K15" s="513">
        <v>1294310.6536661901</v>
      </c>
      <c r="L15" s="1582">
        <v>1011894.9081724623</v>
      </c>
    </row>
    <row r="16" spans="1:12">
      <c r="A16" s="1634"/>
      <c r="B16" s="1656" t="s">
        <v>840</v>
      </c>
      <c r="C16" s="468">
        <v>3000</v>
      </c>
      <c r="D16" s="513">
        <v>1801.9042954106601</v>
      </c>
      <c r="E16" s="513">
        <v>1688.3551213270659</v>
      </c>
      <c r="F16" s="513">
        <v>2462.4789887330257</v>
      </c>
      <c r="G16" s="513">
        <v>2937.208948356918</v>
      </c>
      <c r="H16" s="513">
        <v>2706.4186406244226</v>
      </c>
      <c r="I16" s="513">
        <v>1742.2350374530752</v>
      </c>
      <c r="J16" s="513">
        <v>2840.0031799429316</v>
      </c>
      <c r="K16" s="513">
        <v>4048.1765632479301</v>
      </c>
      <c r="L16" s="1582">
        <v>3095.3730649549025</v>
      </c>
    </row>
    <row r="17" spans="1:12">
      <c r="A17" s="1633" t="s">
        <v>791</v>
      </c>
      <c r="B17" s="1656" t="s">
        <v>111</v>
      </c>
      <c r="C17" s="468">
        <v>20739</v>
      </c>
      <c r="D17" s="513">
        <v>21613</v>
      </c>
      <c r="E17" s="513">
        <v>28692.356146999995</v>
      </c>
      <c r="F17" s="513">
        <v>39699.019704999999</v>
      </c>
      <c r="G17" s="513">
        <v>38749.862176999995</v>
      </c>
      <c r="H17" s="513">
        <v>38718.501975000006</v>
      </c>
      <c r="I17" s="513">
        <v>40194.281998999999</v>
      </c>
      <c r="J17" s="513">
        <v>55118.270931999992</v>
      </c>
      <c r="K17" s="513">
        <v>99949.032373000009</v>
      </c>
      <c r="L17" s="1582">
        <v>157405.54054600003</v>
      </c>
    </row>
    <row r="18" spans="1:12">
      <c r="A18" s="1634"/>
      <c r="B18" s="1656" t="s">
        <v>840</v>
      </c>
      <c r="C18" s="468">
        <v>159</v>
      </c>
      <c r="D18" s="513">
        <v>158.72124805242686</v>
      </c>
      <c r="E18" s="513">
        <v>196.722365644744</v>
      </c>
      <c r="F18" s="513">
        <v>261.45778017480023</v>
      </c>
      <c r="G18" s="513">
        <v>236.5881048565933</v>
      </c>
      <c r="H18" s="513">
        <v>214.5654248991919</v>
      </c>
      <c r="I18" s="513">
        <v>217.33374305627922</v>
      </c>
      <c r="J18" s="513">
        <v>277.79175739763332</v>
      </c>
      <c r="K18" s="513">
        <v>364.81397746631399</v>
      </c>
      <c r="L18" s="1582">
        <v>469.76454033190259</v>
      </c>
    </row>
    <row r="19" spans="1:12">
      <c r="A19" s="1633" t="s">
        <v>841</v>
      </c>
      <c r="B19" s="1656" t="s">
        <v>111</v>
      </c>
      <c r="C19" s="468">
        <v>25876</v>
      </c>
      <c r="D19" s="513">
        <v>22326.393</v>
      </c>
      <c r="E19" s="513">
        <v>24207.53</v>
      </c>
      <c r="F19" s="513">
        <v>35505</v>
      </c>
      <c r="G19" s="513">
        <v>43162</v>
      </c>
      <c r="H19" s="513">
        <v>43156</v>
      </c>
      <c r="I19" s="513">
        <v>43812</v>
      </c>
      <c r="J19" s="513">
        <v>64436</v>
      </c>
      <c r="K19" s="513">
        <v>75882</v>
      </c>
      <c r="L19" s="1582">
        <v>85737</v>
      </c>
    </row>
    <row r="20" spans="1:12">
      <c r="A20" s="1635"/>
      <c r="B20" s="1656" t="s">
        <v>840</v>
      </c>
      <c r="C20" s="480">
        <v>198.19149115429923</v>
      </c>
      <c r="D20" s="481">
        <v>164.23976995361113</v>
      </c>
      <c r="E20" s="481">
        <v>166.2586395283094</v>
      </c>
      <c r="F20" s="481">
        <v>232.88457438958397</v>
      </c>
      <c r="G20" s="481">
        <v>265.54646034080343</v>
      </c>
      <c r="H20" s="481">
        <v>241.39488733066969</v>
      </c>
      <c r="I20" s="481">
        <v>236.15298953557442</v>
      </c>
      <c r="J20" s="481">
        <v>323.99042894103172</v>
      </c>
      <c r="K20" s="481">
        <v>233.80637778774275</v>
      </c>
      <c r="L20" s="1582">
        <v>261.76594474760958</v>
      </c>
    </row>
    <row r="21" spans="1:12">
      <c r="A21" s="1631" t="s">
        <v>842</v>
      </c>
      <c r="B21" s="1656" t="s">
        <v>843</v>
      </c>
      <c r="C21" s="480">
        <v>13646</v>
      </c>
      <c r="D21" s="481">
        <v>7458.5665850410078</v>
      </c>
      <c r="E21" s="481">
        <v>6756.68799122374</v>
      </c>
      <c r="F21" s="481">
        <v>8816.6071003124143</v>
      </c>
      <c r="G21" s="481">
        <v>12474.73864397993</v>
      </c>
      <c r="H21" s="481">
        <v>12301.706542374824</v>
      </c>
      <c r="I21" s="481">
        <v>8414.7401640727112</v>
      </c>
      <c r="J21" s="481">
        <v>13645.090224033316</v>
      </c>
      <c r="K21" s="481">
        <v>32572.921699918727</v>
      </c>
      <c r="L21" s="1582">
        <v>29138.485571221754</v>
      </c>
    </row>
    <row r="22" spans="1:12">
      <c r="A22" s="1633" t="s">
        <v>844</v>
      </c>
      <c r="B22" s="1656" t="s">
        <v>845</v>
      </c>
      <c r="C22" s="1649">
        <v>104.53</v>
      </c>
      <c r="D22" s="514">
        <v>54.802712840820917</v>
      </c>
      <c r="E22" s="514">
        <v>46.301393892807866</v>
      </c>
      <c r="F22" s="514">
        <v>57.789882168006272</v>
      </c>
      <c r="G22" s="514">
        <v>76.248423385885317</v>
      </c>
      <c r="H22" s="514">
        <v>68.803511248140708</v>
      </c>
      <c r="I22" s="514">
        <v>45.568281242489611</v>
      </c>
      <c r="J22" s="514">
        <v>68.857984660348819</v>
      </c>
      <c r="K22" s="514">
        <v>100.11250708631523</v>
      </c>
      <c r="L22" s="1636">
        <v>89.596422844148776</v>
      </c>
    </row>
    <row r="23" spans="1:12">
      <c r="A23" s="1637"/>
      <c r="B23" s="1656"/>
      <c r="C23" s="480"/>
      <c r="D23" s="481"/>
      <c r="E23" s="481"/>
      <c r="F23" s="481"/>
      <c r="G23" s="481"/>
      <c r="H23" s="481"/>
      <c r="I23" s="481"/>
      <c r="J23" s="481"/>
      <c r="K23" s="481"/>
      <c r="L23" s="1582"/>
    </row>
    <row r="24" spans="1:12">
      <c r="A24" s="1631" t="s">
        <v>846</v>
      </c>
      <c r="B24" s="1656" t="s">
        <v>835</v>
      </c>
      <c r="C24" s="480">
        <v>398</v>
      </c>
      <c r="D24" s="481">
        <v>907.85663700000009</v>
      </c>
      <c r="E24" s="481">
        <v>806.74029499999995</v>
      </c>
      <c r="F24" s="481">
        <v>971.66668700000002</v>
      </c>
      <c r="G24" s="481">
        <v>1093.2761050000001</v>
      </c>
      <c r="H24" s="481">
        <v>983.81504499999994</v>
      </c>
      <c r="I24" s="481">
        <v>797.79157400000008</v>
      </c>
      <c r="J24" s="481">
        <v>853.28987197067556</v>
      </c>
      <c r="K24" s="481">
        <v>640.85296499999993</v>
      </c>
      <c r="L24" s="1582">
        <v>698.29617299999995</v>
      </c>
    </row>
    <row r="25" spans="1:12">
      <c r="A25" s="1631" t="s">
        <v>847</v>
      </c>
      <c r="B25" s="1656" t="s">
        <v>111</v>
      </c>
      <c r="C25" s="480">
        <v>44132</v>
      </c>
      <c r="D25" s="481">
        <v>50461.091330047529</v>
      </c>
      <c r="E25" s="481">
        <v>41793.852709215214</v>
      </c>
      <c r="F25" s="481">
        <v>66280.264510192646</v>
      </c>
      <c r="G25" s="481">
        <v>101467.1133468113</v>
      </c>
      <c r="H25" s="481">
        <v>93194.311754070339</v>
      </c>
      <c r="I25" s="481">
        <v>68848.922430765539</v>
      </c>
      <c r="J25" s="481">
        <v>100974.93958417466</v>
      </c>
      <c r="K25" s="481">
        <v>177194.26604575381</v>
      </c>
      <c r="L25" s="1582">
        <v>177013.63698393604</v>
      </c>
    </row>
    <row r="26" spans="1:12">
      <c r="A26" s="1637"/>
      <c r="B26" s="1656" t="s">
        <v>840</v>
      </c>
      <c r="C26" s="480">
        <v>338</v>
      </c>
      <c r="D26" s="481">
        <v>373.91907005958865</v>
      </c>
      <c r="E26" s="481">
        <v>286.86467362655605</v>
      </c>
      <c r="F26" s="481">
        <v>434.34176937863822</v>
      </c>
      <c r="G26" s="481">
        <v>622.11318944589686</v>
      </c>
      <c r="H26" s="481">
        <v>521.11339721781314</v>
      </c>
      <c r="I26" s="481">
        <v>373.56005886030391</v>
      </c>
      <c r="J26" s="481">
        <v>506.38322802157745</v>
      </c>
      <c r="K26" s="481">
        <v>568.0291004786078</v>
      </c>
      <c r="L26" s="1582">
        <v>539.3745129196609</v>
      </c>
    </row>
    <row r="27" spans="1:12">
      <c r="A27" s="1637"/>
      <c r="B27" s="1656"/>
      <c r="C27" s="480"/>
      <c r="D27" s="481"/>
      <c r="E27" s="481"/>
      <c r="F27" s="481"/>
      <c r="G27" s="481"/>
      <c r="H27" s="481"/>
      <c r="I27" s="481"/>
      <c r="J27" s="481"/>
      <c r="K27" s="481"/>
      <c r="L27" s="1582"/>
    </row>
    <row r="28" spans="1:12">
      <c r="A28" s="1631" t="s">
        <v>848</v>
      </c>
      <c r="B28" s="1656" t="s">
        <v>835</v>
      </c>
      <c r="C28" s="480">
        <v>4403.7732900000001</v>
      </c>
      <c r="D28" s="481">
        <v>4123.8529099999996</v>
      </c>
      <c r="E28" s="481">
        <v>4936.960149999999</v>
      </c>
      <c r="F28" s="481">
        <v>5378.9611199999999</v>
      </c>
      <c r="G28" s="481">
        <v>5273.1680000000006</v>
      </c>
      <c r="H28" s="481">
        <v>5527.52</v>
      </c>
      <c r="I28" s="481">
        <v>4599.7879999999996</v>
      </c>
      <c r="J28" s="481">
        <v>4447.0240000000003</v>
      </c>
      <c r="K28" s="481">
        <v>3841.2198840000005</v>
      </c>
      <c r="L28" s="1582">
        <v>4115.8537518100002</v>
      </c>
    </row>
    <row r="29" spans="1:12">
      <c r="A29" s="1633" t="s">
        <v>849</v>
      </c>
      <c r="B29" s="1656" t="s">
        <v>789</v>
      </c>
      <c r="C29" s="480">
        <v>767.16399999999999</v>
      </c>
      <c r="D29" s="481">
        <v>910.62199999999996</v>
      </c>
      <c r="E29" s="481">
        <v>1035.6600000000001</v>
      </c>
      <c r="F29" s="481">
        <v>1108.681</v>
      </c>
      <c r="G29" s="481">
        <v>1179.3119999999999</v>
      </c>
      <c r="H29" s="481">
        <v>1268.69</v>
      </c>
      <c r="I29" s="481">
        <v>1138.809</v>
      </c>
      <c r="J29" s="481">
        <v>1237.5810000000001</v>
      </c>
      <c r="K29" s="481">
        <v>1118.8440000000001</v>
      </c>
      <c r="L29" s="1582">
        <v>1233.1497074560002</v>
      </c>
    </row>
    <row r="30" spans="1:12">
      <c r="A30" s="1638" t="s">
        <v>850</v>
      </c>
      <c r="B30" s="1656" t="s">
        <v>789</v>
      </c>
      <c r="C30" s="480">
        <v>68.894000000000005</v>
      </c>
      <c r="D30" s="481">
        <v>100.21000000000001</v>
      </c>
      <c r="E30" s="481">
        <v>136.75899999999999</v>
      </c>
      <c r="F30" s="481">
        <v>168.249</v>
      </c>
      <c r="G30" s="481">
        <v>188.94799999999998</v>
      </c>
      <c r="H30" s="481">
        <v>157.62700000000001</v>
      </c>
      <c r="I30" s="481">
        <v>120.43299999999999</v>
      </c>
      <c r="J30" s="481">
        <v>116.22099999999999</v>
      </c>
      <c r="K30" s="481">
        <v>68.766000000000005</v>
      </c>
      <c r="L30" s="1582">
        <v>44.825247879999999</v>
      </c>
    </row>
    <row r="31" spans="1:12">
      <c r="A31" s="1638" t="s">
        <v>851</v>
      </c>
      <c r="B31" s="1656" t="s">
        <v>789</v>
      </c>
      <c r="C31" s="480">
        <v>1971.77601</v>
      </c>
      <c r="D31" s="481">
        <v>1798.3620000000001</v>
      </c>
      <c r="E31" s="481">
        <v>2142.8449999999998</v>
      </c>
      <c r="F31" s="481">
        <v>2194.2220000000002</v>
      </c>
      <c r="G31" s="481">
        <v>1986.652</v>
      </c>
      <c r="H31" s="481">
        <v>2139.1759999999999</v>
      </c>
      <c r="I31" s="481">
        <v>1750.366</v>
      </c>
      <c r="J31" s="481">
        <v>1875.0609999999999</v>
      </c>
      <c r="K31" s="481">
        <v>1693.307</v>
      </c>
      <c r="L31" s="1582">
        <v>1535.0399410340001</v>
      </c>
    </row>
    <row r="32" spans="1:12">
      <c r="A32" s="1638" t="s">
        <v>852</v>
      </c>
      <c r="B32" s="1656" t="s">
        <v>789</v>
      </c>
      <c r="C32" s="480">
        <v>36.381</v>
      </c>
      <c r="D32" s="481">
        <v>54.298000000000002</v>
      </c>
      <c r="E32" s="481">
        <v>75.403000000000006</v>
      </c>
      <c r="F32" s="481">
        <v>91.622</v>
      </c>
      <c r="G32" s="481">
        <v>101.37700000000001</v>
      </c>
      <c r="H32" s="481">
        <v>84.828999999999994</v>
      </c>
      <c r="I32" s="481">
        <v>68.891999999999996</v>
      </c>
      <c r="J32" s="481">
        <v>74.555000000000007</v>
      </c>
      <c r="K32" s="481">
        <v>78.302000000000007</v>
      </c>
      <c r="L32" s="1582">
        <v>38.726710439999998</v>
      </c>
    </row>
    <row r="33" spans="1:12">
      <c r="A33" s="1638" t="s">
        <v>853</v>
      </c>
      <c r="B33" s="1656" t="s">
        <v>789</v>
      </c>
      <c r="C33" s="480">
        <v>121.776</v>
      </c>
      <c r="D33" s="481">
        <v>129.64099999999999</v>
      </c>
      <c r="E33" s="481">
        <v>136.93</v>
      </c>
      <c r="F33" s="481">
        <v>160.69200000000001</v>
      </c>
      <c r="G33" s="481">
        <v>209.55200000000002</v>
      </c>
      <c r="H33" s="481">
        <v>206.166</v>
      </c>
      <c r="I33" s="481">
        <v>175.56799999999998</v>
      </c>
      <c r="J33" s="481">
        <v>185.33</v>
      </c>
      <c r="K33" s="481">
        <v>104.02499999999999</v>
      </c>
      <c r="L33" s="1582">
        <v>81.268000000000001</v>
      </c>
    </row>
    <row r="34" spans="1:12">
      <c r="A34" s="1638" t="s">
        <v>854</v>
      </c>
      <c r="B34" s="1656" t="s">
        <v>789</v>
      </c>
      <c r="C34" s="480">
        <v>915.49068999999997</v>
      </c>
      <c r="D34" s="481">
        <v>629.76400000000001</v>
      </c>
      <c r="E34" s="481">
        <v>817.21699999999998</v>
      </c>
      <c r="F34" s="481">
        <v>1040.3540499999999</v>
      </c>
      <c r="G34" s="481">
        <v>949.01200000000006</v>
      </c>
      <c r="H34" s="481">
        <v>1011.237</v>
      </c>
      <c r="I34" s="481">
        <v>970.71299999999997</v>
      </c>
      <c r="J34" s="481">
        <v>719.87900000000002</v>
      </c>
      <c r="K34" s="481">
        <v>495.95388399999996</v>
      </c>
      <c r="L34" s="1582">
        <v>681.71414500000003</v>
      </c>
    </row>
    <row r="35" spans="1:12">
      <c r="A35" s="1638" t="s">
        <v>855</v>
      </c>
      <c r="B35" s="1656" t="s">
        <v>789</v>
      </c>
      <c r="C35" s="480">
        <v>390.67200000000003</v>
      </c>
      <c r="D35" s="481">
        <v>381.64</v>
      </c>
      <c r="E35" s="481">
        <v>424.899</v>
      </c>
      <c r="F35" s="481">
        <v>456.29300000000001</v>
      </c>
      <c r="G35" s="481">
        <v>498.84100000000001</v>
      </c>
      <c r="H35" s="481">
        <v>473.78</v>
      </c>
      <c r="I35" s="481">
        <v>188.73099999999999</v>
      </c>
      <c r="J35" s="481">
        <v>223.85400000000001</v>
      </c>
      <c r="K35" s="481">
        <v>245.83799999999999</v>
      </c>
      <c r="L35" s="1582">
        <v>377.608</v>
      </c>
    </row>
    <row r="36" spans="1:12">
      <c r="A36" s="1638" t="s">
        <v>856</v>
      </c>
      <c r="B36" s="1656" t="s">
        <v>789</v>
      </c>
      <c r="C36" s="480">
        <v>93.843999999999994</v>
      </c>
      <c r="D36" s="481">
        <v>99.215000000000003</v>
      </c>
      <c r="E36" s="481">
        <v>120.172</v>
      </c>
      <c r="F36" s="481">
        <v>139.28700000000001</v>
      </c>
      <c r="G36" s="481">
        <v>137.12299999999999</v>
      </c>
      <c r="H36" s="481">
        <v>161.96</v>
      </c>
      <c r="I36" s="481">
        <v>164.649</v>
      </c>
      <c r="J36" s="481">
        <v>10.624000000000001</v>
      </c>
      <c r="K36" s="481">
        <v>32.259</v>
      </c>
      <c r="L36" s="1582">
        <v>120.08</v>
      </c>
    </row>
    <row r="37" spans="1:12">
      <c r="A37" s="1631" t="s">
        <v>857</v>
      </c>
      <c r="B37" s="1656" t="s">
        <v>789</v>
      </c>
      <c r="C37" s="480">
        <v>231.93899999999999</v>
      </c>
      <c r="D37" s="481">
        <v>293.36257900000004</v>
      </c>
      <c r="E37" s="481">
        <v>356.02499999999998</v>
      </c>
      <c r="F37" s="481">
        <v>411.63200000000001</v>
      </c>
      <c r="G37" s="481">
        <f>108.628+326.431</f>
        <v>435.05899999999997</v>
      </c>
      <c r="H37" s="481">
        <f>127.757+337.83</f>
        <v>465.58699999999999</v>
      </c>
      <c r="I37" s="481">
        <v>472.76100000000002</v>
      </c>
      <c r="J37" s="481">
        <v>457.00799999999998</v>
      </c>
      <c r="K37" s="481">
        <v>294.142</v>
      </c>
      <c r="L37" s="1582">
        <v>393.67599999999999</v>
      </c>
    </row>
    <row r="38" spans="1:12">
      <c r="A38" s="1631" t="s">
        <v>858</v>
      </c>
      <c r="B38" s="1656" t="s">
        <v>331</v>
      </c>
      <c r="C38" s="1650"/>
      <c r="D38" s="515"/>
      <c r="E38" s="515"/>
      <c r="F38" s="515"/>
      <c r="G38" s="515"/>
      <c r="H38" s="515"/>
      <c r="I38" s="515"/>
      <c r="J38" s="515"/>
      <c r="K38" s="515"/>
      <c r="L38" s="1639"/>
    </row>
    <row r="39" spans="1:12">
      <c r="A39" s="1633" t="s">
        <v>859</v>
      </c>
      <c r="B39" s="1656" t="s">
        <v>860</v>
      </c>
      <c r="C39" s="1651">
        <v>150</v>
      </c>
      <c r="D39" s="516">
        <v>117</v>
      </c>
      <c r="E39" s="516">
        <v>117</v>
      </c>
      <c r="F39" s="516">
        <v>117</v>
      </c>
      <c r="G39" s="516">
        <v>125</v>
      </c>
      <c r="H39" s="516">
        <v>137</v>
      </c>
      <c r="I39" s="516">
        <v>137</v>
      </c>
      <c r="J39" s="516">
        <v>177</v>
      </c>
      <c r="K39" s="516">
        <v>370</v>
      </c>
      <c r="L39" s="1640">
        <v>346</v>
      </c>
    </row>
    <row r="40" spans="1:12">
      <c r="A40" s="1633" t="s">
        <v>850</v>
      </c>
      <c r="B40" s="1656" t="s">
        <v>789</v>
      </c>
      <c r="C40" s="1651">
        <v>158</v>
      </c>
      <c r="D40" s="516">
        <v>128</v>
      </c>
      <c r="E40" s="516">
        <v>128</v>
      </c>
      <c r="F40" s="516">
        <v>128</v>
      </c>
      <c r="G40" s="516">
        <v>149</v>
      </c>
      <c r="H40" s="516">
        <v>161</v>
      </c>
      <c r="I40" s="516">
        <v>161</v>
      </c>
      <c r="J40" s="516">
        <v>207</v>
      </c>
      <c r="K40" s="516">
        <v>510</v>
      </c>
      <c r="L40" s="1640">
        <v>426</v>
      </c>
    </row>
    <row r="41" spans="1:12">
      <c r="A41" s="1633" t="s">
        <v>861</v>
      </c>
      <c r="B41" s="1656" t="s">
        <v>789</v>
      </c>
      <c r="C41" s="1651">
        <v>111</v>
      </c>
      <c r="D41" s="516">
        <v>95</v>
      </c>
      <c r="E41" s="516">
        <v>95</v>
      </c>
      <c r="F41" s="516">
        <v>95</v>
      </c>
      <c r="G41" s="516">
        <v>101</v>
      </c>
      <c r="H41" s="516">
        <v>104</v>
      </c>
      <c r="I41" s="516">
        <v>104</v>
      </c>
      <c r="J41" s="516">
        <v>121</v>
      </c>
      <c r="K41" s="516">
        <v>420</v>
      </c>
      <c r="L41" s="1640">
        <v>329</v>
      </c>
    </row>
    <row r="42" spans="1:12">
      <c r="A42" s="1633" t="s">
        <v>852</v>
      </c>
      <c r="B42" s="1656" t="s">
        <v>789</v>
      </c>
      <c r="C42" s="1651">
        <v>133</v>
      </c>
      <c r="D42" s="516">
        <v>110</v>
      </c>
      <c r="E42" s="516">
        <v>110</v>
      </c>
      <c r="F42" s="516">
        <v>110</v>
      </c>
      <c r="G42" s="516">
        <v>121</v>
      </c>
      <c r="H42" s="516">
        <v>132</v>
      </c>
      <c r="I42" s="516">
        <v>132</v>
      </c>
      <c r="J42" s="516">
        <v>159</v>
      </c>
      <c r="K42" s="516">
        <v>510</v>
      </c>
      <c r="L42" s="1640">
        <v>434</v>
      </c>
    </row>
    <row r="43" spans="1:12">
      <c r="A43" s="1633" t="s">
        <v>691</v>
      </c>
      <c r="B43" s="1656" t="s">
        <v>789</v>
      </c>
      <c r="C43" s="1651">
        <v>81</v>
      </c>
      <c r="D43" s="516">
        <v>49</v>
      </c>
      <c r="E43" s="516">
        <v>49</v>
      </c>
      <c r="F43" s="516">
        <v>44</v>
      </c>
      <c r="G43" s="516">
        <v>70</v>
      </c>
      <c r="H43" s="516">
        <v>70</v>
      </c>
      <c r="I43" s="516">
        <v>70</v>
      </c>
      <c r="J43" s="516">
        <v>87</v>
      </c>
      <c r="K43" s="516">
        <v>365</v>
      </c>
      <c r="L43" s="1640">
        <v>247</v>
      </c>
    </row>
    <row r="44" spans="1:12">
      <c r="A44" s="1633" t="s">
        <v>854</v>
      </c>
      <c r="B44" s="1656"/>
      <c r="C44" s="1651"/>
      <c r="D44" s="516"/>
      <c r="E44" s="516"/>
      <c r="F44" s="516"/>
      <c r="G44" s="516"/>
      <c r="H44" s="516"/>
      <c r="I44" s="516"/>
      <c r="J44" s="516"/>
      <c r="K44" s="516"/>
      <c r="L44" s="1640"/>
    </row>
    <row r="45" spans="1:12">
      <c r="A45" s="1645" t="s">
        <v>862</v>
      </c>
      <c r="B45" s="1656" t="s">
        <v>789</v>
      </c>
      <c r="C45" s="1652">
        <v>92.2</v>
      </c>
      <c r="D45" s="517">
        <v>82.2</v>
      </c>
      <c r="E45" s="517">
        <v>82.2</v>
      </c>
      <c r="F45" s="517">
        <v>82.2</v>
      </c>
      <c r="G45" s="517">
        <v>92</v>
      </c>
      <c r="H45" s="517">
        <v>96</v>
      </c>
      <c r="I45" s="517">
        <v>70</v>
      </c>
      <c r="J45" s="517">
        <v>110</v>
      </c>
      <c r="K45" s="517">
        <v>320</v>
      </c>
      <c r="L45" s="1641">
        <v>207</v>
      </c>
    </row>
    <row r="46" spans="1:12">
      <c r="A46" s="1645" t="s">
        <v>863</v>
      </c>
      <c r="B46" s="1656" t="s">
        <v>789</v>
      </c>
      <c r="C46" s="1652">
        <v>90</v>
      </c>
      <c r="D46" s="517">
        <v>80</v>
      </c>
      <c r="E46" s="517">
        <v>80</v>
      </c>
      <c r="F46" s="517">
        <v>80</v>
      </c>
      <c r="G46" s="517">
        <v>96</v>
      </c>
      <c r="H46" s="517">
        <v>96</v>
      </c>
      <c r="I46" s="517">
        <v>70</v>
      </c>
      <c r="J46" s="517">
        <v>110</v>
      </c>
      <c r="K46" s="517">
        <v>320</v>
      </c>
      <c r="L46" s="1641">
        <v>207</v>
      </c>
    </row>
    <row r="47" spans="1:12">
      <c r="A47" s="1645" t="s">
        <v>864</v>
      </c>
      <c r="B47" s="1656" t="s">
        <v>789</v>
      </c>
      <c r="C47" s="1652">
        <v>90</v>
      </c>
      <c r="D47" s="517">
        <v>80</v>
      </c>
      <c r="E47" s="517">
        <v>80</v>
      </c>
      <c r="F47" s="517">
        <v>80</v>
      </c>
      <c r="G47" s="518" t="s">
        <v>269</v>
      </c>
      <c r="H47" s="518" t="s">
        <v>269</v>
      </c>
      <c r="I47" s="518" t="s">
        <v>269</v>
      </c>
      <c r="J47" s="518" t="s">
        <v>269</v>
      </c>
      <c r="K47" s="518" t="s">
        <v>269</v>
      </c>
      <c r="L47" s="1642" t="s">
        <v>269</v>
      </c>
    </row>
    <row r="48" spans="1:12">
      <c r="A48" s="1633" t="s">
        <v>837</v>
      </c>
      <c r="B48" s="1657"/>
      <c r="C48" s="1652"/>
      <c r="D48" s="517"/>
      <c r="E48" s="517"/>
      <c r="F48" s="517"/>
      <c r="G48" s="517"/>
      <c r="H48" s="517"/>
      <c r="I48" s="517"/>
      <c r="J48" s="517"/>
      <c r="K48" s="517"/>
      <c r="L48" s="1641"/>
    </row>
    <row r="49" spans="1:12">
      <c r="A49" s="1633" t="s">
        <v>865</v>
      </c>
      <c r="B49" s="1656" t="s">
        <v>866</v>
      </c>
      <c r="C49" s="1652">
        <v>151.68</v>
      </c>
      <c r="D49" s="517">
        <v>107.68</v>
      </c>
      <c r="E49" s="517">
        <v>105.68</v>
      </c>
      <c r="F49" s="517">
        <v>114.48</v>
      </c>
      <c r="G49" s="517">
        <v>138.63999999999999</v>
      </c>
      <c r="H49" s="517">
        <v>119.44</v>
      </c>
      <c r="I49" s="517">
        <v>119.44</v>
      </c>
      <c r="J49" s="517">
        <v>214</v>
      </c>
      <c r="K49" s="517">
        <v>368.8</v>
      </c>
      <c r="L49" s="1641">
        <v>294.32</v>
      </c>
    </row>
    <row r="50" spans="1:12">
      <c r="A50" s="1633" t="s">
        <v>867</v>
      </c>
      <c r="B50" s="1656" t="s">
        <v>789</v>
      </c>
      <c r="C50" s="1652">
        <v>151.68</v>
      </c>
      <c r="D50" s="517">
        <v>107.68</v>
      </c>
      <c r="E50" s="517">
        <v>105.68</v>
      </c>
      <c r="F50" s="517">
        <v>114.48</v>
      </c>
      <c r="G50" s="517">
        <v>138.63999999999999</v>
      </c>
      <c r="H50" s="517">
        <v>119.44</v>
      </c>
      <c r="I50" s="517">
        <v>119.44</v>
      </c>
      <c r="J50" s="517">
        <v>227.2</v>
      </c>
      <c r="K50" s="517">
        <v>424</v>
      </c>
      <c r="L50" s="1641">
        <v>318.8</v>
      </c>
    </row>
    <row r="51" spans="1:12">
      <c r="A51" s="1634"/>
      <c r="B51" s="1656"/>
      <c r="C51" s="1652"/>
      <c r="D51" s="517"/>
      <c r="E51" s="517"/>
      <c r="F51" s="517"/>
      <c r="G51" s="517"/>
      <c r="H51" s="517"/>
      <c r="I51" s="517"/>
      <c r="J51" s="517"/>
      <c r="K51" s="517"/>
      <c r="L51" s="1641"/>
    </row>
    <row r="52" spans="1:12">
      <c r="A52" s="1631" t="s">
        <v>868</v>
      </c>
      <c r="B52" s="1656"/>
      <c r="C52" s="1652"/>
      <c r="D52" s="517"/>
      <c r="E52" s="517"/>
      <c r="F52" s="517"/>
      <c r="G52" s="517"/>
      <c r="H52" s="517"/>
      <c r="I52" s="517"/>
      <c r="J52" s="517"/>
      <c r="K52" s="517"/>
      <c r="L52" s="1641"/>
    </row>
    <row r="53" spans="1:12">
      <c r="A53" s="1633" t="s">
        <v>869</v>
      </c>
      <c r="B53" s="1656" t="s">
        <v>845</v>
      </c>
      <c r="C53" s="1652">
        <v>99.68</v>
      </c>
      <c r="D53" s="517">
        <v>53.751015503875962</v>
      </c>
      <c r="E53" s="517">
        <v>45.028996138996099</v>
      </c>
      <c r="F53" s="517">
        <v>54.764763565891485</v>
      </c>
      <c r="G53" s="517">
        <v>71.755791505791493</v>
      </c>
      <c r="H53" s="517">
        <v>64.044747081712032</v>
      </c>
      <c r="I53" s="517">
        <v>43.346887159533068</v>
      </c>
      <c r="J53" s="517">
        <v>70.795081967213136</v>
      </c>
      <c r="K53" s="517">
        <v>99.058375000000041</v>
      </c>
      <c r="L53" s="1641">
        <v>82.222333333333353</v>
      </c>
    </row>
    <row r="54" spans="1:12">
      <c r="A54" s="1633" t="s">
        <v>870</v>
      </c>
      <c r="B54" s="1656" t="s">
        <v>789</v>
      </c>
      <c r="C54" s="1652">
        <v>93.14</v>
      </c>
      <c r="D54" s="517">
        <v>48.905852713178341</v>
      </c>
      <c r="E54" s="517">
        <v>43.375637065637036</v>
      </c>
      <c r="F54" s="517">
        <v>50.923178294573681</v>
      </c>
      <c r="G54" s="517">
        <v>64.99317829457371</v>
      </c>
      <c r="H54" s="517">
        <v>56.964747081712076</v>
      </c>
      <c r="I54" s="517">
        <v>39.781517509727642</v>
      </c>
      <c r="J54" s="517">
        <v>67.942827868852504</v>
      </c>
      <c r="K54" s="517">
        <v>94.413500000000028</v>
      </c>
      <c r="L54" s="1641">
        <v>77.639250000000018</v>
      </c>
    </row>
    <row r="55" spans="1:12">
      <c r="A55" s="1634"/>
      <c r="B55" s="1656"/>
      <c r="C55" s="1652"/>
      <c r="D55" s="517"/>
      <c r="E55" s="517"/>
      <c r="F55" s="517"/>
      <c r="G55" s="517"/>
      <c r="H55" s="517"/>
      <c r="I55" s="517"/>
      <c r="J55" s="517"/>
      <c r="K55" s="517"/>
      <c r="L55" s="1641"/>
    </row>
    <row r="56" spans="1:12">
      <c r="A56" s="1631" t="s">
        <v>871</v>
      </c>
      <c r="B56" s="1657"/>
      <c r="C56" s="1652"/>
      <c r="D56" s="517"/>
      <c r="E56" s="517"/>
      <c r="F56" s="517"/>
      <c r="G56" s="517"/>
      <c r="H56" s="517"/>
      <c r="I56" s="517"/>
      <c r="J56" s="517"/>
      <c r="K56" s="517"/>
      <c r="L56" s="1641"/>
    </row>
    <row r="57" spans="1:12">
      <c r="A57" s="1633" t="s">
        <v>872</v>
      </c>
      <c r="B57" s="1656" t="s">
        <v>873</v>
      </c>
      <c r="C57" s="1652">
        <v>93.9</v>
      </c>
      <c r="D57" s="517">
        <v>96.62</v>
      </c>
      <c r="E57" s="517">
        <v>97.11</v>
      </c>
      <c r="F57" s="517">
        <v>97.78</v>
      </c>
      <c r="G57" s="517">
        <v>100.48</v>
      </c>
      <c r="H57" s="517">
        <v>100.3</v>
      </c>
      <c r="I57" s="517">
        <v>93.88</v>
      </c>
      <c r="J57" s="517">
        <v>95.7</v>
      </c>
      <c r="K57" s="517">
        <v>99.99</v>
      </c>
      <c r="L57" s="1641">
        <v>101.8</v>
      </c>
    </row>
    <row r="58" spans="1:12">
      <c r="A58" s="1633" t="s">
        <v>874</v>
      </c>
      <c r="B58" s="1656" t="s">
        <v>789</v>
      </c>
      <c r="C58" s="1652">
        <v>93.7</v>
      </c>
      <c r="D58" s="517">
        <v>95.5</v>
      </c>
      <c r="E58" s="517">
        <v>96.96</v>
      </c>
      <c r="F58" s="517">
        <v>99.06</v>
      </c>
      <c r="G58" s="517">
        <v>100.05</v>
      </c>
      <c r="H58" s="517">
        <v>100.92</v>
      </c>
      <c r="I58" s="517">
        <v>91.62</v>
      </c>
      <c r="J58" s="517">
        <v>97.64</v>
      </c>
      <c r="K58" s="517">
        <v>99.94</v>
      </c>
      <c r="L58" s="1641">
        <v>101.96</v>
      </c>
    </row>
    <row r="59" spans="1:12" ht="14.25" thickBot="1">
      <c r="A59" s="1646"/>
      <c r="B59" s="1658"/>
      <c r="C59" s="1653"/>
      <c r="D59" s="1643"/>
      <c r="E59" s="1643"/>
      <c r="F59" s="1643"/>
      <c r="G59" s="1643"/>
      <c r="H59" s="1643"/>
      <c r="I59" s="1643"/>
      <c r="J59" s="1643"/>
      <c r="K59" s="1643"/>
      <c r="L59" s="1644"/>
    </row>
    <row r="60" spans="1:12">
      <c r="A60" s="510" t="s">
        <v>277</v>
      </c>
      <c r="B60" s="519"/>
      <c r="C60" s="520"/>
      <c r="D60" s="520"/>
      <c r="E60" s="520"/>
      <c r="F60" s="520"/>
      <c r="G60" s="520"/>
      <c r="H60" s="520"/>
      <c r="I60" s="521" t="s">
        <v>278</v>
      </c>
      <c r="J60" s="510" t="s">
        <v>875</v>
      </c>
      <c r="K60" s="520"/>
      <c r="L60" s="520"/>
    </row>
    <row r="61" spans="1:12">
      <c r="A61" s="510" t="s">
        <v>332</v>
      </c>
      <c r="B61" s="519"/>
      <c r="C61" s="520"/>
      <c r="D61" s="520"/>
      <c r="E61" s="520"/>
      <c r="F61" s="520"/>
      <c r="G61" s="520"/>
      <c r="H61" s="520"/>
      <c r="J61" s="510" t="s">
        <v>876</v>
      </c>
      <c r="K61" s="520"/>
      <c r="L61" s="520"/>
    </row>
    <row r="62" spans="1:12">
      <c r="A62" s="522" t="s">
        <v>877</v>
      </c>
      <c r="B62" s="510"/>
      <c r="J62" s="510" t="s">
        <v>878</v>
      </c>
      <c r="K62" s="510"/>
      <c r="L62" s="510"/>
    </row>
    <row r="63" spans="1:12">
      <c r="A63" s="510" t="s">
        <v>879</v>
      </c>
      <c r="B63" s="510"/>
      <c r="E63" s="523"/>
      <c r="J63" s="506" t="s">
        <v>880</v>
      </c>
      <c r="K63" s="510"/>
      <c r="L63" s="510"/>
    </row>
    <row r="64" spans="1:12">
      <c r="A64" s="510" t="s">
        <v>881</v>
      </c>
      <c r="B64" s="510"/>
      <c r="E64" s="523"/>
      <c r="J64" s="510" t="s">
        <v>882</v>
      </c>
      <c r="K64" s="510"/>
      <c r="L64" s="510"/>
    </row>
    <row r="65" spans="1:12">
      <c r="A65" s="510" t="s">
        <v>883</v>
      </c>
      <c r="B65" s="510"/>
      <c r="E65" s="523"/>
      <c r="J65" s="524" t="s">
        <v>884</v>
      </c>
      <c r="K65" s="510"/>
      <c r="L65" s="510"/>
    </row>
    <row r="66" spans="1:12">
      <c r="A66" s="506" t="s">
        <v>885</v>
      </c>
      <c r="B66" s="510"/>
      <c r="J66" s="510" t="s">
        <v>299</v>
      </c>
      <c r="K66" s="510"/>
      <c r="L66" s="510"/>
    </row>
    <row r="67" spans="1:12">
      <c r="B67" s="510"/>
      <c r="J67" s="510" t="s">
        <v>886</v>
      </c>
      <c r="K67" s="524"/>
      <c r="L67" s="524"/>
    </row>
    <row r="68" spans="1:12">
      <c r="E68" s="510"/>
      <c r="J68" s="510" t="s">
        <v>887</v>
      </c>
      <c r="K68" s="510"/>
      <c r="L68" s="510"/>
    </row>
    <row r="69" spans="1:12">
      <c r="E69" s="510"/>
      <c r="J69" s="506" t="s">
        <v>161</v>
      </c>
      <c r="K69" s="510"/>
      <c r="L69" s="510"/>
    </row>
    <row r="70" spans="1:12">
      <c r="B70" s="510"/>
      <c r="C70" s="510"/>
      <c r="D70" s="510"/>
    </row>
    <row r="71" spans="1:12">
      <c r="B71" s="510"/>
      <c r="C71" s="510"/>
      <c r="D71" s="510"/>
    </row>
    <row r="72" spans="1:12">
      <c r="B72" s="510"/>
      <c r="C72" s="510"/>
      <c r="D72" s="510"/>
    </row>
    <row r="73" spans="1:12">
      <c r="A73" s="510"/>
      <c r="B73" s="510"/>
      <c r="C73" s="510"/>
      <c r="D73" s="510"/>
    </row>
    <row r="74" spans="1:12">
      <c r="A74" s="510"/>
      <c r="B74" s="510"/>
      <c r="C74" s="510"/>
      <c r="D74" s="510"/>
    </row>
    <row r="75" spans="1:12">
      <c r="A75" s="510"/>
      <c r="B75" s="510"/>
      <c r="C75" s="510"/>
      <c r="D75" s="510"/>
    </row>
    <row r="76" spans="1:12">
      <c r="A76" s="510"/>
      <c r="B76" s="510"/>
      <c r="C76" s="510"/>
      <c r="D76" s="510"/>
    </row>
    <row r="77" spans="1:12">
      <c r="A77" s="510"/>
      <c r="B77" s="510"/>
      <c r="C77" s="525"/>
      <c r="D77" s="510"/>
    </row>
    <row r="78" spans="1:12">
      <c r="A78" s="510"/>
      <c r="B78" s="510"/>
      <c r="C78" s="525"/>
      <c r="D78" s="510"/>
    </row>
    <row r="79" spans="1:12">
      <c r="A79" s="510"/>
      <c r="B79" s="510"/>
      <c r="C79" s="526"/>
      <c r="D79" s="510"/>
    </row>
    <row r="80" spans="1:12">
      <c r="A80" s="510"/>
      <c r="B80" s="510"/>
      <c r="C80" s="510"/>
      <c r="D80" s="510"/>
    </row>
    <row r="81" spans="1:4">
      <c r="A81" s="510"/>
      <c r="B81" s="510"/>
      <c r="C81" s="510"/>
      <c r="D81" s="510"/>
    </row>
    <row r="82" spans="1:4">
      <c r="A82" s="510"/>
      <c r="B82" s="510"/>
      <c r="C82" s="510"/>
      <c r="D82" s="510"/>
    </row>
    <row r="83" spans="1:4">
      <c r="A83" s="510"/>
      <c r="B83" s="510"/>
      <c r="C83" s="510"/>
      <c r="D83" s="510"/>
    </row>
    <row r="84" spans="1:4">
      <c r="A84" s="510"/>
      <c r="B84" s="510"/>
      <c r="C84" s="510"/>
      <c r="D84" s="510"/>
    </row>
    <row r="85" spans="1:4">
      <c r="A85" s="510"/>
      <c r="B85" s="510"/>
      <c r="C85" s="510"/>
      <c r="D85" s="510"/>
    </row>
    <row r="86" spans="1:4">
      <c r="A86" s="510"/>
      <c r="B86" s="510"/>
      <c r="C86" s="510"/>
      <c r="D86" s="510"/>
    </row>
    <row r="87" spans="1:4">
      <c r="A87" s="510"/>
      <c r="B87" s="510"/>
      <c r="C87" s="510"/>
      <c r="D87" s="510"/>
    </row>
    <row r="88" spans="1:4">
      <c r="A88" s="510"/>
      <c r="B88" s="510"/>
      <c r="C88" s="510"/>
      <c r="D88" s="510"/>
    </row>
    <row r="89" spans="1:4">
      <c r="A89" s="510"/>
      <c r="B89" s="510"/>
      <c r="C89" s="510"/>
      <c r="D89" s="510"/>
    </row>
    <row r="90" spans="1:4">
      <c r="A90" s="510"/>
      <c r="B90" s="510"/>
      <c r="C90" s="510"/>
      <c r="D90" s="510"/>
    </row>
    <row r="91" spans="1:4">
      <c r="A91" s="510"/>
      <c r="B91" s="510"/>
      <c r="C91" s="510"/>
      <c r="D91" s="510"/>
    </row>
    <row r="92" spans="1:4">
      <c r="A92" s="510"/>
      <c r="B92" s="510"/>
      <c r="C92" s="510"/>
      <c r="D92" s="510"/>
    </row>
    <row r="93" spans="1:4">
      <c r="B93" s="510"/>
      <c r="C93" s="510"/>
      <c r="D93" s="510"/>
    </row>
    <row r="94" spans="1:4">
      <c r="A94" s="510"/>
      <c r="B94" s="510"/>
      <c r="C94" s="510"/>
      <c r="D94" s="510"/>
    </row>
    <row r="95" spans="1:4">
      <c r="A95" s="510"/>
      <c r="B95" s="510"/>
      <c r="C95" s="510"/>
      <c r="D95" s="510"/>
    </row>
    <row r="96" spans="1:4">
      <c r="A96" s="510"/>
      <c r="B96" s="510"/>
      <c r="C96" s="510"/>
      <c r="D96" s="510"/>
    </row>
    <row r="97" spans="1:4">
      <c r="A97" s="510"/>
      <c r="B97" s="510"/>
      <c r="C97" s="510"/>
      <c r="D97" s="510"/>
    </row>
    <row r="98" spans="1:4">
      <c r="A98" s="510"/>
      <c r="B98" s="510"/>
      <c r="C98" s="510"/>
      <c r="D98" s="510"/>
    </row>
    <row r="99" spans="1:4">
      <c r="A99" s="510"/>
      <c r="B99" s="510"/>
      <c r="C99" s="510"/>
      <c r="D99" s="510"/>
    </row>
    <row r="100" spans="1:4">
      <c r="A100" s="510"/>
      <c r="B100" s="510"/>
      <c r="C100" s="510"/>
      <c r="D100" s="510"/>
    </row>
    <row r="101" spans="1:4">
      <c r="A101" s="510"/>
      <c r="B101" s="510"/>
      <c r="C101" s="510"/>
      <c r="D101" s="510"/>
    </row>
    <row r="102" spans="1:4">
      <c r="A102" s="510"/>
      <c r="B102" s="510"/>
      <c r="C102" s="510"/>
      <c r="D102" s="510"/>
    </row>
    <row r="103" spans="1:4">
      <c r="A103" s="510"/>
      <c r="B103" s="510"/>
      <c r="C103" s="510"/>
      <c r="D103" s="510"/>
    </row>
    <row r="104" spans="1:4">
      <c r="A104" s="510"/>
      <c r="B104" s="510"/>
      <c r="C104" s="510"/>
      <c r="D104" s="510"/>
    </row>
    <row r="105" spans="1:4">
      <c r="A105" s="510"/>
      <c r="B105" s="510"/>
      <c r="C105" s="510"/>
      <c r="D105" s="510"/>
    </row>
    <row r="106" spans="1:4">
      <c r="A106" s="510"/>
      <c r="B106" s="510"/>
      <c r="C106" s="510"/>
      <c r="D106" s="510"/>
    </row>
    <row r="107" spans="1:4">
      <c r="A107" s="510"/>
      <c r="B107" s="510"/>
      <c r="C107" s="510"/>
      <c r="D107" s="510"/>
    </row>
    <row r="108" spans="1:4">
      <c r="A108" s="510"/>
      <c r="B108" s="510"/>
      <c r="C108" s="510"/>
      <c r="D108" s="510"/>
    </row>
    <row r="109" spans="1:4">
      <c r="A109" s="510"/>
      <c r="B109" s="510"/>
      <c r="C109" s="510"/>
      <c r="D109" s="510"/>
    </row>
    <row r="110" spans="1:4">
      <c r="A110" s="510"/>
      <c r="B110" s="510"/>
      <c r="C110" s="510"/>
      <c r="D110" s="510"/>
    </row>
    <row r="111" spans="1:4">
      <c r="A111" s="510"/>
      <c r="B111" s="510"/>
      <c r="C111" s="510"/>
      <c r="D111" s="510"/>
    </row>
    <row r="112" spans="1:4">
      <c r="A112" s="510"/>
      <c r="B112" s="510"/>
      <c r="C112" s="510"/>
      <c r="D112" s="510"/>
    </row>
    <row r="113" spans="1:4">
      <c r="A113" s="510"/>
      <c r="B113" s="510"/>
      <c r="C113" s="510"/>
      <c r="D113" s="510"/>
    </row>
    <row r="114" spans="1:4">
      <c r="A114" s="510"/>
      <c r="B114" s="510"/>
      <c r="C114" s="510"/>
      <c r="D114" s="510"/>
    </row>
    <row r="115" spans="1:4">
      <c r="A115" s="510"/>
      <c r="B115" s="510"/>
      <c r="C115" s="510"/>
      <c r="D115" s="510"/>
    </row>
    <row r="116" spans="1:4">
      <c r="A116" s="510"/>
      <c r="B116" s="510"/>
      <c r="C116" s="510"/>
      <c r="D116" s="510"/>
    </row>
    <row r="117" spans="1:4">
      <c r="A117" s="510"/>
      <c r="B117" s="510"/>
      <c r="C117" s="510"/>
      <c r="D117" s="510"/>
    </row>
    <row r="118" spans="1:4">
      <c r="A118" s="510"/>
      <c r="B118" s="510"/>
      <c r="C118" s="510"/>
      <c r="D118" s="510"/>
    </row>
    <row r="119" spans="1:4">
      <c r="A119" s="510"/>
      <c r="B119" s="510"/>
      <c r="C119" s="510"/>
      <c r="D119" s="510"/>
    </row>
    <row r="120" spans="1:4">
      <c r="A120" s="510"/>
      <c r="B120" s="510"/>
      <c r="C120" s="510"/>
      <c r="D120" s="510"/>
    </row>
    <row r="121" spans="1:4">
      <c r="A121" s="510"/>
      <c r="B121" s="510"/>
      <c r="C121" s="510"/>
      <c r="D121" s="510"/>
    </row>
    <row r="122" spans="1:4">
      <c r="A122" s="510"/>
      <c r="B122" s="510"/>
      <c r="C122" s="510"/>
      <c r="D122" s="510"/>
    </row>
    <row r="123" spans="1:4">
      <c r="A123" s="510"/>
      <c r="B123" s="510"/>
      <c r="C123" s="510"/>
      <c r="D123" s="510"/>
    </row>
    <row r="124" spans="1:4">
      <c r="A124" s="510"/>
      <c r="B124" s="510"/>
      <c r="C124" s="510"/>
      <c r="D124" s="510"/>
    </row>
    <row r="125" spans="1:4">
      <c r="A125" s="510"/>
      <c r="B125" s="510"/>
      <c r="C125" s="510"/>
      <c r="D125" s="510"/>
    </row>
    <row r="126" spans="1:4">
      <c r="A126" s="510"/>
      <c r="B126" s="510"/>
      <c r="C126" s="510"/>
      <c r="D126" s="510"/>
    </row>
    <row r="127" spans="1:4">
      <c r="A127" s="510"/>
      <c r="B127" s="510"/>
      <c r="C127" s="510"/>
      <c r="D127" s="510"/>
    </row>
    <row r="128" spans="1:4">
      <c r="A128" s="510"/>
      <c r="B128" s="510"/>
      <c r="C128" s="510"/>
      <c r="D128" s="510"/>
    </row>
    <row r="129" spans="1:4">
      <c r="A129" s="510"/>
      <c r="B129" s="510"/>
      <c r="C129" s="510"/>
      <c r="D129" s="510"/>
    </row>
    <row r="130" spans="1:4">
      <c r="A130" s="510"/>
      <c r="B130" s="510"/>
      <c r="C130" s="510"/>
      <c r="D130" s="510"/>
    </row>
    <row r="131" spans="1:4">
      <c r="A131" s="510"/>
      <c r="B131" s="510"/>
      <c r="C131" s="510"/>
      <c r="D131" s="510"/>
    </row>
    <row r="132" spans="1:4">
      <c r="A132" s="510"/>
      <c r="B132" s="510"/>
      <c r="C132" s="510"/>
      <c r="D132" s="510"/>
    </row>
    <row r="133" spans="1:4">
      <c r="A133" s="510"/>
      <c r="B133" s="510"/>
      <c r="C133" s="510"/>
      <c r="D133" s="510"/>
    </row>
    <row r="134" spans="1:4">
      <c r="A134" s="510"/>
      <c r="B134" s="510"/>
      <c r="C134" s="510"/>
      <c r="D134" s="510"/>
    </row>
    <row r="135" spans="1:4">
      <c r="A135" s="510"/>
      <c r="B135" s="510"/>
      <c r="C135" s="510"/>
      <c r="D135" s="510"/>
    </row>
    <row r="136" spans="1:4">
      <c r="A136" s="510"/>
      <c r="B136" s="510"/>
      <c r="C136" s="510"/>
      <c r="D136" s="510"/>
    </row>
    <row r="137" spans="1:4">
      <c r="A137" s="510"/>
      <c r="B137" s="510"/>
      <c r="C137" s="510"/>
      <c r="D137" s="510"/>
    </row>
    <row r="138" spans="1:4">
      <c r="A138" s="510"/>
      <c r="B138" s="510"/>
      <c r="C138" s="510"/>
      <c r="D138" s="510"/>
    </row>
    <row r="139" spans="1:4">
      <c r="A139" s="510"/>
      <c r="B139" s="510"/>
      <c r="C139" s="510"/>
      <c r="D139" s="510"/>
    </row>
    <row r="140" spans="1:4">
      <c r="A140" s="510"/>
      <c r="B140" s="510"/>
      <c r="C140" s="510"/>
      <c r="D140" s="510"/>
    </row>
    <row r="141" spans="1:4">
      <c r="A141" s="510"/>
      <c r="B141" s="510"/>
      <c r="C141" s="510"/>
      <c r="D141" s="510"/>
    </row>
    <row r="142" spans="1:4">
      <c r="A142" s="510"/>
      <c r="B142" s="510"/>
      <c r="C142" s="510"/>
      <c r="D142" s="510"/>
    </row>
    <row r="143" spans="1:4">
      <c r="A143" s="510"/>
      <c r="B143" s="510"/>
      <c r="C143" s="510"/>
      <c r="D143" s="510"/>
    </row>
    <row r="144" spans="1:4">
      <c r="A144" s="510"/>
      <c r="B144" s="510"/>
      <c r="C144" s="510"/>
      <c r="D144" s="510"/>
    </row>
    <row r="145" spans="1:4">
      <c r="A145" s="510"/>
      <c r="B145" s="510"/>
      <c r="C145" s="510"/>
      <c r="D145" s="510"/>
    </row>
    <row r="146" spans="1:4">
      <c r="A146" s="510"/>
      <c r="B146" s="510"/>
      <c r="C146" s="510"/>
      <c r="D146" s="510"/>
    </row>
    <row r="147" spans="1:4">
      <c r="A147" s="510"/>
      <c r="B147" s="510"/>
      <c r="C147" s="510"/>
      <c r="D147" s="510"/>
    </row>
    <row r="148" spans="1:4">
      <c r="A148" s="510"/>
      <c r="B148" s="510"/>
      <c r="C148" s="510"/>
      <c r="D148" s="510"/>
    </row>
    <row r="149" spans="1:4">
      <c r="A149" s="510"/>
      <c r="B149" s="510"/>
      <c r="C149" s="510"/>
      <c r="D149" s="510"/>
    </row>
    <row r="150" spans="1:4">
      <c r="A150" s="510"/>
      <c r="B150" s="510"/>
      <c r="C150" s="510"/>
      <c r="D150" s="510"/>
    </row>
    <row r="151" spans="1:4">
      <c r="A151" s="510"/>
      <c r="B151" s="510"/>
      <c r="C151" s="510"/>
      <c r="D151" s="510"/>
    </row>
    <row r="152" spans="1:4">
      <c r="A152" s="510"/>
      <c r="B152" s="510"/>
      <c r="C152" s="510"/>
      <c r="D152" s="510"/>
    </row>
    <row r="153" spans="1:4">
      <c r="A153" s="510"/>
      <c r="B153" s="510"/>
      <c r="C153" s="510"/>
      <c r="D153" s="510"/>
    </row>
    <row r="154" spans="1:4">
      <c r="A154" s="510"/>
      <c r="B154" s="510"/>
      <c r="C154" s="510"/>
      <c r="D154" s="510"/>
    </row>
    <row r="155" spans="1:4">
      <c r="A155" s="510"/>
      <c r="B155" s="510"/>
      <c r="C155" s="510"/>
      <c r="D155" s="510"/>
    </row>
    <row r="156" spans="1:4">
      <c r="A156" s="510"/>
      <c r="B156" s="510"/>
      <c r="C156" s="510"/>
      <c r="D156" s="510"/>
    </row>
    <row r="157" spans="1:4">
      <c r="A157" s="510"/>
      <c r="B157" s="510"/>
      <c r="C157" s="510"/>
      <c r="D157" s="510"/>
    </row>
    <row r="158" spans="1:4">
      <c r="A158" s="510"/>
      <c r="B158" s="510"/>
      <c r="C158" s="510"/>
      <c r="D158" s="510"/>
    </row>
    <row r="159" spans="1:4">
      <c r="A159" s="510"/>
      <c r="B159" s="510"/>
      <c r="C159" s="510"/>
      <c r="D159" s="510"/>
    </row>
    <row r="160" spans="1:4">
      <c r="A160" s="510"/>
      <c r="B160" s="510"/>
      <c r="C160" s="510"/>
      <c r="D160" s="510"/>
    </row>
    <row r="161" spans="1:4">
      <c r="A161" s="510"/>
      <c r="B161" s="510"/>
      <c r="C161" s="510"/>
      <c r="D161" s="510"/>
    </row>
    <row r="162" spans="1:4">
      <c r="A162" s="510"/>
      <c r="B162" s="510"/>
      <c r="C162" s="510"/>
      <c r="D162" s="510"/>
    </row>
    <row r="163" spans="1:4">
      <c r="A163" s="510"/>
      <c r="B163" s="510"/>
      <c r="C163" s="510"/>
      <c r="D163" s="510"/>
    </row>
    <row r="164" spans="1:4">
      <c r="A164" s="510"/>
      <c r="B164" s="510"/>
      <c r="C164" s="510"/>
      <c r="D164" s="510"/>
    </row>
    <row r="165" spans="1:4">
      <c r="A165" s="510"/>
      <c r="B165" s="510"/>
      <c r="C165" s="510"/>
      <c r="D165" s="510"/>
    </row>
    <row r="166" spans="1:4">
      <c r="A166" s="510"/>
      <c r="B166" s="510"/>
      <c r="C166" s="510"/>
      <c r="D166" s="510"/>
    </row>
    <row r="167" spans="1:4">
      <c r="A167" s="510"/>
      <c r="B167" s="510"/>
      <c r="C167" s="510"/>
      <c r="D167" s="510"/>
    </row>
    <row r="168" spans="1:4">
      <c r="A168" s="510"/>
      <c r="B168" s="510"/>
      <c r="C168" s="510"/>
      <c r="D168" s="510"/>
    </row>
    <row r="169" spans="1:4">
      <c r="A169" s="510"/>
      <c r="B169" s="510"/>
      <c r="C169" s="510"/>
      <c r="D169" s="510"/>
    </row>
    <row r="170" spans="1:4">
      <c r="A170" s="510"/>
      <c r="B170" s="510"/>
      <c r="C170" s="510"/>
      <c r="D170" s="510"/>
    </row>
    <row r="171" spans="1:4">
      <c r="A171" s="510"/>
      <c r="B171" s="510"/>
      <c r="C171" s="510"/>
      <c r="D171" s="510"/>
    </row>
    <row r="172" spans="1:4">
      <c r="A172" s="510"/>
      <c r="B172" s="510"/>
      <c r="C172" s="510"/>
      <c r="D172" s="510"/>
    </row>
    <row r="173" spans="1:4">
      <c r="A173" s="510"/>
      <c r="B173" s="510"/>
      <c r="C173" s="510"/>
      <c r="D173" s="510"/>
    </row>
    <row r="174" spans="1:4">
      <c r="A174" s="510"/>
      <c r="B174" s="510"/>
      <c r="C174" s="510"/>
      <c r="D174" s="510"/>
    </row>
    <row r="175" spans="1:4">
      <c r="A175" s="510"/>
      <c r="B175" s="510"/>
      <c r="C175" s="510"/>
      <c r="D175" s="510"/>
    </row>
    <row r="176" spans="1:4">
      <c r="A176" s="510"/>
      <c r="B176" s="510"/>
      <c r="C176" s="510"/>
      <c r="D176" s="510"/>
    </row>
    <row r="177" spans="1:4">
      <c r="A177" s="510"/>
      <c r="B177" s="510"/>
      <c r="C177" s="510"/>
      <c r="D177" s="510"/>
    </row>
    <row r="178" spans="1:4">
      <c r="A178" s="510"/>
      <c r="B178" s="510"/>
      <c r="C178" s="510"/>
      <c r="D178" s="510"/>
    </row>
    <row r="179" spans="1:4">
      <c r="A179" s="510"/>
      <c r="B179" s="510"/>
      <c r="C179" s="510"/>
      <c r="D179" s="510"/>
    </row>
    <row r="180" spans="1:4">
      <c r="A180" s="510"/>
      <c r="B180" s="510"/>
      <c r="C180" s="510"/>
      <c r="D180" s="510"/>
    </row>
    <row r="181" spans="1:4">
      <c r="A181" s="510"/>
      <c r="B181" s="510"/>
      <c r="C181" s="510"/>
      <c r="D181" s="510"/>
    </row>
    <row r="182" spans="1:4">
      <c r="A182" s="510"/>
      <c r="B182" s="510"/>
      <c r="C182" s="510"/>
      <c r="D182" s="510"/>
    </row>
    <row r="183" spans="1:4">
      <c r="A183" s="510"/>
      <c r="B183" s="510"/>
      <c r="C183" s="510"/>
      <c r="D183" s="510"/>
    </row>
    <row r="184" spans="1:4">
      <c r="A184" s="510"/>
      <c r="B184" s="510"/>
      <c r="C184" s="510"/>
      <c r="D184" s="510"/>
    </row>
    <row r="185" spans="1:4">
      <c r="A185" s="510"/>
      <c r="B185" s="510"/>
      <c r="C185" s="510"/>
      <c r="D185" s="510"/>
    </row>
    <row r="186" spans="1:4">
      <c r="A186" s="510"/>
      <c r="B186" s="510"/>
      <c r="C186" s="510"/>
      <c r="D186" s="510"/>
    </row>
  </sheetData>
  <mergeCells count="1">
    <mergeCell ref="A3:L3"/>
  </mergeCells>
  <hyperlinks>
    <hyperlink ref="L2" location="පටුන!A1" display="පටුන වෙත"/>
  </hyperlinks>
  <pageMargins left="0" right="0" top="0.25" bottom="0" header="0.51180555555555596" footer="0"/>
  <pageSetup paperSize="9" scale="52" firstPageNumber="0" orientation="portrait" r:id="rId1"/>
  <headerFooter alignWithMargins="0">
    <oddHeader>&amp;L&amp;"Calibri"&amp;10&amp;K000000 [Public]&amp;1#_x000D_</oddHeader>
    <oddFooter>&amp;R&amp;F / &amp;D</oddFooter>
  </headerFooter>
  <rowBreaks count="1" manualBreakCount="1">
    <brk id="72" max="16383"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8"/>
  <sheetViews>
    <sheetView showGridLines="0" zoomScaleNormal="100" zoomScaleSheetLayoutView="70" workbookViewId="0">
      <selection activeCell="L2" sqref="L2"/>
    </sheetView>
  </sheetViews>
  <sheetFormatPr defaultColWidth="9.75" defaultRowHeight="13.5"/>
  <cols>
    <col min="1" max="1" width="33.375" style="348" customWidth="1"/>
    <col min="2" max="2" width="11.875" style="348" customWidth="1"/>
    <col min="3" max="12" width="9.25" style="348" customWidth="1"/>
    <col min="13" max="16384" width="9.75" style="348"/>
  </cols>
  <sheetData>
    <row r="1" spans="1:22" ht="15.75">
      <c r="A1" s="458" t="s">
        <v>114</v>
      </c>
      <c r="B1" s="527"/>
      <c r="C1" s="527"/>
      <c r="D1" s="528"/>
      <c r="E1" s="527"/>
      <c r="F1" s="527"/>
      <c r="G1" s="527"/>
      <c r="H1" s="527"/>
      <c r="I1" s="527"/>
      <c r="J1" s="527"/>
      <c r="K1" s="527"/>
      <c r="L1" s="529" t="s">
        <v>888</v>
      </c>
    </row>
    <row r="2" spans="1:22" ht="15">
      <c r="A2" s="527"/>
      <c r="B2" s="527"/>
      <c r="C2" s="527"/>
      <c r="D2" s="527"/>
      <c r="E2" s="527"/>
      <c r="F2" s="527"/>
      <c r="G2" s="527"/>
      <c r="H2" s="527"/>
      <c r="I2" s="527"/>
      <c r="J2" s="527"/>
      <c r="K2" s="527"/>
      <c r="L2" s="1981" t="s">
        <v>1482</v>
      </c>
    </row>
    <row r="3" spans="1:22" ht="15.75">
      <c r="A3" s="2142" t="s">
        <v>889</v>
      </c>
      <c r="B3" s="2142"/>
      <c r="C3" s="2142"/>
      <c r="D3" s="2142"/>
      <c r="E3" s="2142"/>
      <c r="F3" s="2142"/>
      <c r="G3" s="2142"/>
      <c r="H3" s="2142"/>
      <c r="I3" s="2142"/>
      <c r="J3" s="2142"/>
      <c r="K3" s="2142"/>
      <c r="L3" s="2142"/>
    </row>
    <row r="4" spans="1:22" ht="14.25" thickBot="1">
      <c r="A4" s="348" t="s">
        <v>331</v>
      </c>
      <c r="B4" s="348" t="s">
        <v>331</v>
      </c>
      <c r="C4" s="467"/>
      <c r="D4" s="467"/>
      <c r="E4" s="467"/>
    </row>
    <row r="5" spans="1:22" s="461" customFormat="1" ht="14.25" thickBot="1">
      <c r="A5" s="1674" t="s">
        <v>150</v>
      </c>
      <c r="B5" s="1675" t="s">
        <v>509</v>
      </c>
      <c r="C5" s="1588">
        <v>2014</v>
      </c>
      <c r="D5" s="1589">
        <v>2015</v>
      </c>
      <c r="E5" s="1589">
        <v>2016</v>
      </c>
      <c r="F5" s="1589">
        <v>2017</v>
      </c>
      <c r="G5" s="1589">
        <v>2018</v>
      </c>
      <c r="H5" s="1589">
        <v>2019</v>
      </c>
      <c r="I5" s="1589">
        <v>2020</v>
      </c>
      <c r="J5" s="1589">
        <v>2021</v>
      </c>
      <c r="K5" s="1589" t="s">
        <v>228</v>
      </c>
      <c r="L5" s="1590" t="s">
        <v>229</v>
      </c>
      <c r="M5" s="348"/>
      <c r="N5" s="348"/>
      <c r="O5" s="348"/>
      <c r="P5" s="348"/>
      <c r="Q5" s="348"/>
      <c r="R5" s="348"/>
      <c r="S5" s="348"/>
      <c r="T5" s="348"/>
      <c r="U5" s="348"/>
      <c r="V5" s="348"/>
    </row>
    <row r="6" spans="1:22" ht="15" customHeight="1">
      <c r="A6" s="1666" t="s">
        <v>890</v>
      </c>
      <c r="B6" s="1672" t="s">
        <v>891</v>
      </c>
      <c r="C6" s="480">
        <v>429556</v>
      </c>
      <c r="D6" s="481">
        <v>668907</v>
      </c>
      <c r="E6" s="481">
        <v>493328</v>
      </c>
      <c r="F6" s="481">
        <v>451653</v>
      </c>
      <c r="G6" s="481">
        <v>480799</v>
      </c>
      <c r="H6" s="481">
        <v>367303</v>
      </c>
      <c r="I6" s="481">
        <v>202628</v>
      </c>
      <c r="J6" s="481">
        <v>33850</v>
      </c>
      <c r="K6" s="481">
        <v>20510</v>
      </c>
      <c r="L6" s="1582">
        <v>27890</v>
      </c>
    </row>
    <row r="7" spans="1:22" ht="15" customHeight="1">
      <c r="A7" s="1667" t="s">
        <v>892</v>
      </c>
      <c r="B7" s="1672" t="s">
        <v>789</v>
      </c>
      <c r="C7" s="480">
        <v>3851</v>
      </c>
      <c r="D7" s="481">
        <v>4140</v>
      </c>
      <c r="E7" s="481">
        <v>2685</v>
      </c>
      <c r="F7" s="481">
        <v>3331</v>
      </c>
      <c r="G7" s="481">
        <v>2957</v>
      </c>
      <c r="H7" s="481">
        <v>1613</v>
      </c>
      <c r="I7" s="481">
        <v>578</v>
      </c>
      <c r="J7" s="481">
        <v>281</v>
      </c>
      <c r="K7" s="481">
        <v>404</v>
      </c>
      <c r="L7" s="1582">
        <v>685</v>
      </c>
    </row>
    <row r="8" spans="1:22" ht="15" customHeight="1">
      <c r="A8" s="1667" t="s">
        <v>893</v>
      </c>
      <c r="B8" s="1672" t="s">
        <v>789</v>
      </c>
      <c r="C8" s="480">
        <v>38780</v>
      </c>
      <c r="D8" s="481">
        <v>105628</v>
      </c>
      <c r="E8" s="481">
        <v>45172</v>
      </c>
      <c r="F8" s="481">
        <v>39182</v>
      </c>
      <c r="G8" s="481">
        <v>80776</v>
      </c>
      <c r="H8" s="481">
        <v>38232</v>
      </c>
      <c r="I8" s="481">
        <v>21021</v>
      </c>
      <c r="J8" s="481">
        <v>3495</v>
      </c>
      <c r="K8" s="481">
        <v>1489</v>
      </c>
      <c r="L8" s="1582">
        <v>1816</v>
      </c>
    </row>
    <row r="9" spans="1:22" ht="15" customHeight="1">
      <c r="A9" s="1668" t="s">
        <v>894</v>
      </c>
      <c r="B9" s="1672" t="s">
        <v>789</v>
      </c>
      <c r="C9" s="480">
        <v>79038</v>
      </c>
      <c r="D9" s="481">
        <v>129547</v>
      </c>
      <c r="E9" s="481">
        <v>56945</v>
      </c>
      <c r="F9" s="481">
        <v>23537</v>
      </c>
      <c r="G9" s="481">
        <v>20063</v>
      </c>
      <c r="H9" s="481">
        <v>15490</v>
      </c>
      <c r="I9" s="481">
        <v>7150</v>
      </c>
      <c r="J9" s="481">
        <v>2093</v>
      </c>
      <c r="K9" s="481">
        <v>36</v>
      </c>
      <c r="L9" s="1582">
        <v>60</v>
      </c>
    </row>
    <row r="10" spans="1:22" ht="15" customHeight="1">
      <c r="A10" s="1667" t="s">
        <v>895</v>
      </c>
      <c r="B10" s="1672" t="s">
        <v>789</v>
      </c>
      <c r="C10" s="480">
        <v>20799</v>
      </c>
      <c r="D10" s="481">
        <v>39456</v>
      </c>
      <c r="E10" s="481">
        <v>26887</v>
      </c>
      <c r="F10" s="481">
        <v>16742</v>
      </c>
      <c r="G10" s="481">
        <v>16931</v>
      </c>
      <c r="H10" s="481">
        <v>13459</v>
      </c>
      <c r="I10" s="481">
        <v>9532</v>
      </c>
      <c r="J10" s="481">
        <v>771</v>
      </c>
      <c r="K10" s="481">
        <v>760</v>
      </c>
      <c r="L10" s="1582">
        <v>586</v>
      </c>
    </row>
    <row r="11" spans="1:22" ht="15" customHeight="1">
      <c r="A11" s="1667" t="s">
        <v>896</v>
      </c>
      <c r="B11" s="1672" t="s">
        <v>789</v>
      </c>
      <c r="C11" s="480">
        <v>272885</v>
      </c>
      <c r="D11" s="481">
        <v>370889</v>
      </c>
      <c r="E11" s="481">
        <v>340129</v>
      </c>
      <c r="F11" s="481">
        <v>344380</v>
      </c>
      <c r="G11" s="481">
        <v>339763</v>
      </c>
      <c r="H11" s="481">
        <v>284301</v>
      </c>
      <c r="I11" s="481">
        <v>151634</v>
      </c>
      <c r="J11" s="481">
        <v>8011</v>
      </c>
      <c r="K11" s="481">
        <v>9060</v>
      </c>
      <c r="L11" s="1582">
        <v>20200</v>
      </c>
    </row>
    <row r="12" spans="1:22" ht="15" customHeight="1">
      <c r="A12" s="1667" t="s">
        <v>897</v>
      </c>
      <c r="B12" s="1672" t="s">
        <v>789</v>
      </c>
      <c r="C12" s="480">
        <v>5121</v>
      </c>
      <c r="D12" s="481">
        <v>7142</v>
      </c>
      <c r="E12" s="481">
        <v>7563</v>
      </c>
      <c r="F12" s="481">
        <v>11432</v>
      </c>
      <c r="G12" s="481">
        <v>9371</v>
      </c>
      <c r="H12" s="481">
        <v>5223</v>
      </c>
      <c r="I12" s="481">
        <v>3941</v>
      </c>
      <c r="J12" s="481">
        <v>4432</v>
      </c>
      <c r="K12" s="481">
        <v>1832</v>
      </c>
      <c r="L12" s="1582">
        <v>523</v>
      </c>
    </row>
    <row r="13" spans="1:22" ht="15" customHeight="1">
      <c r="A13" s="1667" t="s">
        <v>898</v>
      </c>
      <c r="B13" s="1672" t="s">
        <v>789</v>
      </c>
      <c r="C13" s="480">
        <v>9082</v>
      </c>
      <c r="D13" s="481">
        <v>12105</v>
      </c>
      <c r="E13" s="481">
        <v>13947</v>
      </c>
      <c r="F13" s="481">
        <v>13049</v>
      </c>
      <c r="G13" s="481">
        <v>10282</v>
      </c>
      <c r="H13" s="481">
        <v>7666</v>
      </c>
      <c r="I13" s="481">
        <v>8302</v>
      </c>
      <c r="J13" s="481">
        <v>14764</v>
      </c>
      <c r="K13" s="481">
        <v>6929</v>
      </c>
      <c r="L13" s="1582">
        <v>4020</v>
      </c>
    </row>
    <row r="14" spans="1:22" ht="15" customHeight="1">
      <c r="A14" s="1667" t="s">
        <v>899</v>
      </c>
      <c r="B14" s="1672" t="s">
        <v>789</v>
      </c>
      <c r="C14" s="473" t="s">
        <v>276</v>
      </c>
      <c r="D14" s="474" t="s">
        <v>276</v>
      </c>
      <c r="E14" s="474" t="s">
        <v>276</v>
      </c>
      <c r="F14" s="474" t="s">
        <v>276</v>
      </c>
      <c r="G14" s="481">
        <v>656</v>
      </c>
      <c r="H14" s="481">
        <v>1319</v>
      </c>
      <c r="I14" s="481">
        <v>470</v>
      </c>
      <c r="J14" s="481">
        <v>3</v>
      </c>
      <c r="K14" s="481">
        <v>0</v>
      </c>
      <c r="L14" s="1582">
        <v>0</v>
      </c>
    </row>
    <row r="15" spans="1:22" ht="15" customHeight="1">
      <c r="A15" s="1669"/>
      <c r="B15" s="1592"/>
      <c r="C15" s="480"/>
      <c r="D15" s="481"/>
      <c r="E15" s="481"/>
      <c r="F15" s="481"/>
      <c r="G15" s="481"/>
      <c r="H15" s="481"/>
      <c r="I15" s="481"/>
      <c r="J15" s="481"/>
      <c r="K15" s="481"/>
      <c r="L15" s="1582"/>
    </row>
    <row r="16" spans="1:22" ht="15" customHeight="1">
      <c r="A16" s="1666" t="s">
        <v>900</v>
      </c>
      <c r="B16" s="1592"/>
      <c r="C16" s="480"/>
      <c r="D16" s="481"/>
      <c r="E16" s="481"/>
      <c r="F16" s="481"/>
      <c r="G16" s="481"/>
      <c r="H16" s="481"/>
      <c r="I16" s="481"/>
      <c r="J16" s="481"/>
      <c r="K16" s="481"/>
      <c r="L16" s="1582"/>
    </row>
    <row r="17" spans="1:13" ht="15" customHeight="1">
      <c r="A17" s="1667" t="s">
        <v>901</v>
      </c>
      <c r="B17" s="1672" t="s">
        <v>809</v>
      </c>
      <c r="C17" s="473">
        <v>11075.084000000001</v>
      </c>
      <c r="D17" s="481">
        <v>11797.126</v>
      </c>
      <c r="E17" s="474">
        <v>11921.004999999999</v>
      </c>
      <c r="F17" s="1659">
        <v>11678.709000000001</v>
      </c>
      <c r="G17" s="530">
        <v>11640</v>
      </c>
      <c r="H17" s="530">
        <v>11230</v>
      </c>
      <c r="I17" s="530">
        <v>7990</v>
      </c>
      <c r="J17" s="530">
        <v>6281.2271300000002</v>
      </c>
      <c r="K17" s="530">
        <v>10480</v>
      </c>
      <c r="L17" s="1660">
        <v>10450</v>
      </c>
    </row>
    <row r="18" spans="1:13" ht="15" customHeight="1">
      <c r="A18" s="1667" t="s">
        <v>902</v>
      </c>
      <c r="B18" s="1672" t="s">
        <v>683</v>
      </c>
      <c r="C18" s="473">
        <v>6841.97</v>
      </c>
      <c r="D18" s="481">
        <v>7407.39</v>
      </c>
      <c r="E18" s="481">
        <v>7413.12</v>
      </c>
      <c r="F18" s="1659">
        <v>7495.07</v>
      </c>
      <c r="G18" s="530">
        <v>7709.52</v>
      </c>
      <c r="H18" s="530">
        <v>7309.56</v>
      </c>
      <c r="I18" s="530">
        <v>3905.55</v>
      </c>
      <c r="J18" s="530">
        <v>2158.16385633338</v>
      </c>
      <c r="K18" s="530">
        <v>6602.24</v>
      </c>
      <c r="L18" s="1660">
        <v>7043.99</v>
      </c>
    </row>
    <row r="19" spans="1:13" ht="15" customHeight="1">
      <c r="A19" s="1667" t="s">
        <v>903</v>
      </c>
      <c r="B19" s="1672" t="s">
        <v>789</v>
      </c>
      <c r="C19" s="473">
        <v>130.43</v>
      </c>
      <c r="D19" s="474">
        <v>130.02000000000001</v>
      </c>
      <c r="E19" s="474">
        <v>139.907872</v>
      </c>
      <c r="F19" s="1659">
        <v>144.79366899999999</v>
      </c>
      <c r="G19" s="530">
        <v>119.78</v>
      </c>
      <c r="H19" s="530">
        <v>115.62</v>
      </c>
      <c r="I19" s="530">
        <v>114.37</v>
      </c>
      <c r="J19" s="530">
        <v>161.55825100000001</v>
      </c>
      <c r="K19" s="530">
        <v>138.68</v>
      </c>
      <c r="L19" s="1660">
        <v>159.47</v>
      </c>
    </row>
    <row r="20" spans="1:13" ht="15" customHeight="1">
      <c r="A20" s="1667" t="s">
        <v>904</v>
      </c>
      <c r="B20" s="1672" t="s">
        <v>905</v>
      </c>
      <c r="C20" s="480">
        <v>5909.31</v>
      </c>
      <c r="D20" s="481">
        <v>6334.6</v>
      </c>
      <c r="E20" s="481">
        <v>6623.37</v>
      </c>
      <c r="F20" s="1659">
        <v>6477.11</v>
      </c>
      <c r="G20" s="530">
        <v>7412.51</v>
      </c>
      <c r="H20" s="530">
        <v>7901.32</v>
      </c>
      <c r="I20" s="530">
        <v>4566.6400000000003</v>
      </c>
      <c r="J20" s="530">
        <v>2678.72</v>
      </c>
      <c r="K20" s="530">
        <v>11076.1</v>
      </c>
      <c r="L20" s="1660">
        <v>16079.47</v>
      </c>
    </row>
    <row r="21" spans="1:13" ht="15" customHeight="1">
      <c r="A21" s="1667" t="s">
        <v>906</v>
      </c>
      <c r="B21" s="1672" t="s">
        <v>789</v>
      </c>
      <c r="C21" s="480">
        <v>16943.259999999998</v>
      </c>
      <c r="D21" s="481">
        <v>14048.77</v>
      </c>
      <c r="E21" s="481">
        <v>13396.29</v>
      </c>
      <c r="F21" s="1661">
        <v>14080.65</v>
      </c>
      <c r="G21" s="531">
        <v>14380.54</v>
      </c>
      <c r="H21" s="531">
        <v>15463.53</v>
      </c>
      <c r="I21" s="531">
        <v>14617.61</v>
      </c>
      <c r="J21" s="531">
        <v>12979.21</v>
      </c>
      <c r="K21" s="531">
        <v>23572.62</v>
      </c>
      <c r="L21" s="1662">
        <v>27842.05</v>
      </c>
    </row>
    <row r="22" spans="1:13" ht="15" customHeight="1">
      <c r="A22" s="1667" t="s">
        <v>907</v>
      </c>
      <c r="B22" s="1672" t="s">
        <v>789</v>
      </c>
      <c r="C22" s="1671">
        <v>-11033.949999999997</v>
      </c>
      <c r="D22" s="532">
        <v>-7714.17</v>
      </c>
      <c r="E22" s="532">
        <v>-6772.920000000001</v>
      </c>
      <c r="F22" s="532">
        <v>-7603.54</v>
      </c>
      <c r="G22" s="532">
        <v>-6968.0300000000007</v>
      </c>
      <c r="H22" s="532">
        <v>-7562.2100000000009</v>
      </c>
      <c r="I22" s="532">
        <v>-10050.970000000001</v>
      </c>
      <c r="J22" s="532">
        <v>-10300.49</v>
      </c>
      <c r="K22" s="532">
        <v>-12496.519999999999</v>
      </c>
      <c r="L22" s="1663">
        <v>-11762.58</v>
      </c>
    </row>
    <row r="23" spans="1:13" ht="15" customHeight="1">
      <c r="A23" s="1666"/>
      <c r="B23" s="1592"/>
      <c r="C23" s="480"/>
      <c r="D23" s="481"/>
      <c r="E23" s="481"/>
      <c r="F23" s="533"/>
      <c r="G23" s="469"/>
      <c r="H23" s="469"/>
      <c r="I23" s="469"/>
      <c r="J23" s="469"/>
      <c r="K23" s="469"/>
      <c r="L23" s="1577"/>
    </row>
    <row r="24" spans="1:13" ht="15" customHeight="1">
      <c r="A24" s="1666" t="s">
        <v>908</v>
      </c>
      <c r="B24" s="1592"/>
      <c r="C24" s="480"/>
      <c r="D24" s="481"/>
      <c r="E24" s="481"/>
      <c r="F24" s="481"/>
      <c r="G24" s="481"/>
      <c r="H24" s="481"/>
      <c r="I24" s="481"/>
      <c r="J24" s="481"/>
      <c r="K24" s="481"/>
      <c r="L24" s="1582"/>
    </row>
    <row r="25" spans="1:13" ht="15" customHeight="1">
      <c r="A25" s="1667" t="s">
        <v>901</v>
      </c>
      <c r="B25" s="1672" t="s">
        <v>683</v>
      </c>
      <c r="C25" s="480">
        <v>371.2</v>
      </c>
      <c r="D25" s="481">
        <v>440.40261299999997</v>
      </c>
      <c r="E25" s="481">
        <v>451.524698</v>
      </c>
      <c r="F25" s="481">
        <v>448.13341500000001</v>
      </c>
      <c r="G25" s="481">
        <v>446.287644</v>
      </c>
      <c r="H25" s="481">
        <v>431.30430699999999</v>
      </c>
      <c r="I25" s="481">
        <v>308.77482700000002</v>
      </c>
      <c r="J25" s="481">
        <v>247.86120600000001</v>
      </c>
      <c r="K25" s="481">
        <v>344.10152299999999</v>
      </c>
      <c r="L25" s="1582">
        <v>382.73113599999999</v>
      </c>
    </row>
    <row r="26" spans="1:13" ht="15" customHeight="1">
      <c r="A26" s="1667" t="s">
        <v>902</v>
      </c>
      <c r="B26" s="1672" t="s">
        <v>789</v>
      </c>
      <c r="C26" s="473">
        <v>12717.35806</v>
      </c>
      <c r="D26" s="474">
        <v>15210.316140000001</v>
      </c>
      <c r="E26" s="474">
        <v>16101</v>
      </c>
      <c r="F26" s="474">
        <v>15810.452212</v>
      </c>
      <c r="G26" s="474">
        <v>15541.093640999999</v>
      </c>
      <c r="H26" s="474">
        <v>14346.253887000001</v>
      </c>
      <c r="I26" s="474">
        <v>8622.7858689999994</v>
      </c>
      <c r="J26" s="474">
        <v>6224.604335</v>
      </c>
      <c r="K26" s="474">
        <v>14940.995389</v>
      </c>
      <c r="L26" s="1579">
        <v>14258.823558</v>
      </c>
    </row>
    <row r="27" spans="1:13" ht="15" customHeight="1">
      <c r="A27" s="1668" t="s">
        <v>904</v>
      </c>
      <c r="B27" s="1672" t="s">
        <v>905</v>
      </c>
      <c r="C27" s="480">
        <v>33665.412031</v>
      </c>
      <c r="D27" s="481">
        <v>35824.591468999999</v>
      </c>
      <c r="E27" s="481">
        <v>40927.861414999999</v>
      </c>
      <c r="F27" s="481">
        <v>42162.617765999996</v>
      </c>
      <c r="G27" s="481">
        <v>44102.926746999998</v>
      </c>
      <c r="H27" s="481">
        <v>43489.530466000004</v>
      </c>
      <c r="I27" s="481">
        <v>31233.254844000003</v>
      </c>
      <c r="J27" s="481">
        <v>28035</v>
      </c>
      <c r="K27" s="481">
        <v>66350.197671000002</v>
      </c>
      <c r="L27" s="1582">
        <v>72162.702468000003</v>
      </c>
    </row>
    <row r="28" spans="1:13" ht="15" customHeight="1">
      <c r="A28" s="1667" t="s">
        <v>906</v>
      </c>
      <c r="B28" s="1672" t="s">
        <v>789</v>
      </c>
      <c r="C28" s="480">
        <v>35527.018382000002</v>
      </c>
      <c r="D28" s="481">
        <v>40554.535410999997</v>
      </c>
      <c r="E28" s="481">
        <v>42003.932380000006</v>
      </c>
      <c r="F28" s="481">
        <v>40081.270162000001</v>
      </c>
      <c r="G28" s="481">
        <v>41935.026534000004</v>
      </c>
      <c r="H28" s="481">
        <v>41932.946318999995</v>
      </c>
      <c r="I28" s="481">
        <v>33436.855062999995</v>
      </c>
      <c r="J28" s="481">
        <v>31089</v>
      </c>
      <c r="K28" s="481">
        <v>69621.505980000002</v>
      </c>
      <c r="L28" s="1582">
        <v>76608.548301000003</v>
      </c>
    </row>
    <row r="29" spans="1:13" ht="15" customHeight="1">
      <c r="A29" s="1667" t="s">
        <v>907</v>
      </c>
      <c r="B29" s="1672" t="s">
        <v>789</v>
      </c>
      <c r="C29" s="1671">
        <v>-1861.6063510000022</v>
      </c>
      <c r="D29" s="532">
        <v>-4729.9439419999981</v>
      </c>
      <c r="E29" s="532">
        <v>-1076.0709650000063</v>
      </c>
      <c r="F29" s="532">
        <v>2081.347603999995</v>
      </c>
      <c r="G29" s="532">
        <v>2167.9002129999935</v>
      </c>
      <c r="H29" s="532">
        <v>1556.5841470000087</v>
      </c>
      <c r="I29" s="532">
        <v>-2203.6002189999926</v>
      </c>
      <c r="J29" s="532">
        <v>-3054</v>
      </c>
      <c r="K29" s="532">
        <v>-3271.308309</v>
      </c>
      <c r="L29" s="1663">
        <v>-4445.8458329999994</v>
      </c>
    </row>
    <row r="30" spans="1:13" ht="15" customHeight="1">
      <c r="A30" s="1666"/>
      <c r="B30" s="1672"/>
      <c r="C30" s="480"/>
      <c r="D30" s="481"/>
      <c r="E30" s="481"/>
      <c r="F30" s="481"/>
      <c r="G30" s="481"/>
      <c r="H30" s="481"/>
      <c r="I30" s="481"/>
      <c r="J30" s="481"/>
      <c r="K30" s="481"/>
      <c r="L30" s="1582"/>
    </row>
    <row r="31" spans="1:13" ht="15" customHeight="1">
      <c r="A31" s="1666" t="s">
        <v>909</v>
      </c>
      <c r="B31" s="1672"/>
      <c r="C31" s="480"/>
      <c r="D31" s="481"/>
      <c r="E31" s="481"/>
      <c r="F31" s="481"/>
      <c r="G31" s="481"/>
      <c r="H31" s="481"/>
      <c r="I31" s="481"/>
      <c r="J31" s="481"/>
      <c r="K31" s="481"/>
      <c r="L31" s="1582"/>
    </row>
    <row r="32" spans="1:13" ht="15" customHeight="1">
      <c r="A32" s="1667" t="s">
        <v>910</v>
      </c>
      <c r="B32" s="1672" t="s">
        <v>911</v>
      </c>
      <c r="C32" s="480">
        <v>97319</v>
      </c>
      <c r="D32" s="474">
        <v>96494</v>
      </c>
      <c r="E32" s="474">
        <v>96225</v>
      </c>
      <c r="F32" s="474">
        <v>97213</v>
      </c>
      <c r="G32" s="474">
        <v>110058</v>
      </c>
      <c r="H32" s="474">
        <v>106950</v>
      </c>
      <c r="I32" s="474">
        <v>41585</v>
      </c>
      <c r="J32" s="474">
        <v>50287</v>
      </c>
      <c r="K32" s="474">
        <v>84325</v>
      </c>
      <c r="L32" s="1579">
        <v>87025</v>
      </c>
      <c r="M32" s="534"/>
    </row>
    <row r="33" spans="1:12" ht="15" customHeight="1">
      <c r="A33" s="1667" t="s">
        <v>912</v>
      </c>
      <c r="B33" s="1672" t="s">
        <v>683</v>
      </c>
      <c r="C33" s="480">
        <v>12719</v>
      </c>
      <c r="D33" s="474">
        <v>12747</v>
      </c>
      <c r="E33" s="474">
        <v>12855</v>
      </c>
      <c r="F33" s="474">
        <v>14169</v>
      </c>
      <c r="G33" s="474">
        <v>16180</v>
      </c>
      <c r="H33" s="474">
        <v>15509</v>
      </c>
      <c r="I33" s="474">
        <v>3641</v>
      </c>
      <c r="J33" s="474">
        <v>2868</v>
      </c>
      <c r="K33" s="474">
        <v>11042</v>
      </c>
      <c r="L33" s="1579">
        <v>12158</v>
      </c>
    </row>
    <row r="34" spans="1:12" ht="15" customHeight="1">
      <c r="A34" s="1668" t="s">
        <v>913</v>
      </c>
      <c r="B34" s="1672" t="s">
        <v>914</v>
      </c>
      <c r="C34" s="480">
        <v>79.67</v>
      </c>
      <c r="D34" s="474">
        <v>80.459999999999994</v>
      </c>
      <c r="E34" s="474">
        <v>80.58</v>
      </c>
      <c r="F34" s="474">
        <v>82.45</v>
      </c>
      <c r="G34" s="474">
        <v>83.28</v>
      </c>
      <c r="H34" s="474">
        <v>82.93</v>
      </c>
      <c r="I34" s="474">
        <v>55.92</v>
      </c>
      <c r="J34" s="474">
        <v>35.79</v>
      </c>
      <c r="K34" s="474">
        <v>74.03</v>
      </c>
      <c r="L34" s="1579">
        <v>79.680000000000007</v>
      </c>
    </row>
    <row r="35" spans="1:12" ht="15" customHeight="1">
      <c r="A35" s="1667" t="s">
        <v>915</v>
      </c>
      <c r="B35" s="1672" t="s">
        <v>914</v>
      </c>
      <c r="C35" s="480">
        <v>51.42</v>
      </c>
      <c r="D35" s="474">
        <v>49.93</v>
      </c>
      <c r="E35" s="474">
        <v>55.67</v>
      </c>
      <c r="F35" s="474">
        <v>73.66</v>
      </c>
      <c r="G35" s="474">
        <v>75.069999999999993</v>
      </c>
      <c r="H35" s="474">
        <v>74.150000000000006</v>
      </c>
      <c r="I35" s="474">
        <v>61.67</v>
      </c>
      <c r="J35" s="474">
        <v>73.73</v>
      </c>
      <c r="K35" s="474">
        <v>63.55</v>
      </c>
      <c r="L35" s="1579">
        <v>60.42</v>
      </c>
    </row>
    <row r="36" spans="1:12" ht="15" customHeight="1" thickBot="1">
      <c r="A36" s="1670" t="s">
        <v>916</v>
      </c>
      <c r="B36" s="1673" t="s">
        <v>835</v>
      </c>
      <c r="C36" s="1585">
        <v>96</v>
      </c>
      <c r="D36" s="1664">
        <v>103</v>
      </c>
      <c r="E36" s="1664">
        <v>113.30802199999999</v>
      </c>
      <c r="F36" s="1664">
        <v>124.381</v>
      </c>
      <c r="G36" s="1664">
        <v>135.636</v>
      </c>
      <c r="H36" s="1664">
        <v>122.816</v>
      </c>
      <c r="I36" s="1664">
        <v>56.151000000000003</v>
      </c>
      <c r="J36" s="1664">
        <v>93.194999999999993</v>
      </c>
      <c r="K36" s="1664">
        <v>88.17</v>
      </c>
      <c r="L36" s="1665">
        <v>79.347999999999999</v>
      </c>
    </row>
    <row r="37" spans="1:12" ht="15" customHeight="1">
      <c r="A37" s="486" t="s">
        <v>277</v>
      </c>
      <c r="B37" s="486"/>
      <c r="H37" s="485" t="s">
        <v>278</v>
      </c>
      <c r="I37" s="535" t="s">
        <v>917</v>
      </c>
    </row>
    <row r="38" spans="1:12" ht="15" customHeight="1">
      <c r="A38" s="486" t="s">
        <v>332</v>
      </c>
      <c r="B38" s="486"/>
      <c r="I38" s="535" t="s">
        <v>900</v>
      </c>
    </row>
    <row r="39" spans="1:12" ht="15" customHeight="1">
      <c r="A39" s="348" t="s">
        <v>918</v>
      </c>
      <c r="B39" s="486"/>
      <c r="I39" s="348" t="s">
        <v>919</v>
      </c>
    </row>
    <row r="40" spans="1:12" ht="15" customHeight="1">
      <c r="B40" s="486"/>
      <c r="I40" s="348" t="s">
        <v>920</v>
      </c>
    </row>
    <row r="41" spans="1:12">
      <c r="B41" s="486"/>
    </row>
    <row r="42" spans="1:12">
      <c r="A42" s="534"/>
      <c r="B42" s="536"/>
    </row>
    <row r="43" spans="1:12">
      <c r="A43" s="486"/>
      <c r="B43" s="466"/>
    </row>
    <row r="44" spans="1:12">
      <c r="A44" s="486"/>
      <c r="B44" s="466"/>
    </row>
    <row r="45" spans="1:12">
      <c r="B45" s="466"/>
    </row>
    <row r="46" spans="1:12">
      <c r="B46" s="466"/>
    </row>
    <row r="47" spans="1:12">
      <c r="B47" s="466"/>
    </row>
    <row r="48" spans="1:12">
      <c r="A48" s="537"/>
      <c r="B48" s="466"/>
    </row>
    <row r="49" spans="1:2">
      <c r="A49" s="537"/>
      <c r="B49" s="466"/>
    </row>
    <row r="50" spans="1:2">
      <c r="A50" s="486"/>
    </row>
    <row r="51" spans="1:2">
      <c r="A51" s="535"/>
      <c r="B51" s="537"/>
    </row>
    <row r="52" spans="1:2">
      <c r="A52" s="535"/>
    </row>
    <row r="53" spans="1:2">
      <c r="A53" s="535"/>
    </row>
    <row r="55" spans="1:2">
      <c r="A55" s="535"/>
    </row>
    <row r="56" spans="1:2">
      <c r="A56" s="535"/>
    </row>
    <row r="57" spans="1:2">
      <c r="A57" s="535"/>
    </row>
    <row r="58" spans="1:2">
      <c r="A58" s="535"/>
    </row>
    <row r="59" spans="1:2">
      <c r="A59" s="535"/>
    </row>
    <row r="60" spans="1:2">
      <c r="A60" s="535"/>
    </row>
    <row r="61" spans="1:2">
      <c r="A61" s="486"/>
    </row>
    <row r="62" spans="1:2">
      <c r="A62" s="486"/>
    </row>
    <row r="63" spans="1:2">
      <c r="A63" s="486"/>
    </row>
    <row r="64" spans="1:2">
      <c r="A64" s="486"/>
    </row>
    <row r="65" spans="1:2">
      <c r="A65" s="486"/>
    </row>
    <row r="66" spans="1:2">
      <c r="A66" s="486"/>
    </row>
    <row r="67" spans="1:2">
      <c r="A67" s="486"/>
      <c r="B67" s="537"/>
    </row>
    <row r="68" spans="1:2">
      <c r="A68" s="486"/>
      <c r="B68" s="537"/>
    </row>
    <row r="69" spans="1:2">
      <c r="A69" s="486"/>
      <c r="B69" s="486"/>
    </row>
    <row r="70" spans="1:2">
      <c r="A70" s="486"/>
      <c r="B70" s="486"/>
    </row>
    <row r="71" spans="1:2">
      <c r="A71" s="486"/>
      <c r="B71" s="537"/>
    </row>
    <row r="72" spans="1:2">
      <c r="A72" s="486"/>
      <c r="B72" s="537"/>
    </row>
    <row r="73" spans="1:2">
      <c r="A73" s="486"/>
      <c r="B73" s="537"/>
    </row>
    <row r="74" spans="1:2">
      <c r="A74" s="486"/>
      <c r="B74" s="486"/>
    </row>
    <row r="75" spans="1:2">
      <c r="A75" s="486"/>
      <c r="B75" s="486"/>
    </row>
    <row r="76" spans="1:2">
      <c r="A76" s="486"/>
      <c r="B76" s="486"/>
    </row>
    <row r="77" spans="1:2">
      <c r="A77" s="486"/>
      <c r="B77" s="486"/>
    </row>
    <row r="78" spans="1:2">
      <c r="A78" s="486"/>
      <c r="B78" s="486"/>
    </row>
  </sheetData>
  <mergeCells count="1">
    <mergeCell ref="A3:L3"/>
  </mergeCells>
  <hyperlinks>
    <hyperlink ref="L2" location="පටුන!A1" display="පටුන වෙත"/>
  </hyperlinks>
  <printOptions horizontalCentered="1"/>
  <pageMargins left="0.15763888888888888" right="0" top="0.98402777777777783" bottom="0.98402777777777795" header="0.51180555555555562" footer="0.51180555555555562"/>
  <pageSetup paperSize="9" scale="78" firstPageNumber="0" orientation="landscape" r:id="rId1"/>
  <headerFooter alignWithMargins="0">
    <oddHeader>&amp;L&amp;"Calibri"&amp;10&amp;K000000 [Public]&amp;1#_x000D_</oddHeader>
    <oddFooter>&amp;R&amp;F  / &amp;D</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40"/>
  <sheetViews>
    <sheetView showGridLines="0" zoomScaleNormal="100" workbookViewId="0">
      <selection activeCell="K2" sqref="K2"/>
    </sheetView>
  </sheetViews>
  <sheetFormatPr defaultColWidth="8.75" defaultRowHeight="13.5"/>
  <cols>
    <col min="1" max="1" width="41.375" style="475" customWidth="1"/>
    <col min="2" max="11" width="10.125" style="475" customWidth="1"/>
    <col min="12" max="12" width="6.75" style="475" customWidth="1"/>
    <col min="13" max="16384" width="8.75" style="475"/>
  </cols>
  <sheetData>
    <row r="1" spans="1:19" ht="15.75">
      <c r="A1" s="458" t="s">
        <v>114</v>
      </c>
      <c r="B1" s="538"/>
      <c r="C1" s="539"/>
      <c r="D1" s="538"/>
      <c r="E1" s="538"/>
      <c r="F1" s="538"/>
      <c r="G1" s="538"/>
      <c r="H1" s="538"/>
      <c r="I1" s="538"/>
      <c r="J1" s="538"/>
      <c r="K1" s="459" t="s">
        <v>921</v>
      </c>
    </row>
    <row r="2" spans="1:19" ht="15.75">
      <c r="A2" s="538"/>
      <c r="B2" s="538"/>
      <c r="C2" s="538"/>
      <c r="D2" s="538"/>
      <c r="E2" s="538"/>
      <c r="F2" s="538"/>
      <c r="G2" s="538"/>
      <c r="H2" s="538"/>
      <c r="I2" s="538"/>
      <c r="J2" s="538"/>
      <c r="K2" s="1981" t="s">
        <v>1482</v>
      </c>
    </row>
    <row r="3" spans="1:19" ht="15.75">
      <c r="A3" s="2143" t="s">
        <v>37</v>
      </c>
      <c r="B3" s="2143"/>
      <c r="C3" s="2143"/>
      <c r="D3" s="2143"/>
      <c r="E3" s="2143"/>
      <c r="F3" s="2143"/>
      <c r="G3" s="2143"/>
      <c r="H3" s="2143"/>
      <c r="I3" s="2143"/>
      <c r="J3" s="2143"/>
      <c r="K3" s="2143"/>
    </row>
    <row r="4" spans="1:19" ht="14.25" thickBot="1"/>
    <row r="5" spans="1:19" s="540" customFormat="1" ht="14.25" thickBot="1">
      <c r="A5" s="1691" t="s">
        <v>150</v>
      </c>
      <c r="B5" s="1692">
        <v>2014</v>
      </c>
      <c r="C5" s="1589">
        <v>2015</v>
      </c>
      <c r="D5" s="1589">
        <v>2016</v>
      </c>
      <c r="E5" s="1589">
        <v>2017</v>
      </c>
      <c r="F5" s="1589">
        <v>2018</v>
      </c>
      <c r="G5" s="1589">
        <v>2019</v>
      </c>
      <c r="H5" s="1589">
        <v>2020</v>
      </c>
      <c r="I5" s="1589">
        <v>2021</v>
      </c>
      <c r="J5" s="1589" t="s">
        <v>228</v>
      </c>
      <c r="K5" s="1590" t="s">
        <v>229</v>
      </c>
    </row>
    <row r="6" spans="1:19">
      <c r="A6" s="1676"/>
      <c r="B6" s="1688"/>
      <c r="C6" s="1689"/>
      <c r="D6" s="1689"/>
      <c r="E6" s="1689"/>
      <c r="F6" s="1689"/>
      <c r="G6" s="1689"/>
      <c r="H6" s="1689"/>
      <c r="I6" s="1689"/>
      <c r="J6" s="1689"/>
      <c r="K6" s="1690"/>
    </row>
    <row r="7" spans="1:19">
      <c r="A7" s="1676" t="s">
        <v>922</v>
      </c>
      <c r="B7" s="1681">
        <v>4264</v>
      </c>
      <c r="C7" s="473">
        <v>4728</v>
      </c>
      <c r="D7" s="473">
        <v>4998</v>
      </c>
      <c r="E7" s="473">
        <v>4879</v>
      </c>
      <c r="F7" s="473">
        <v>4874</v>
      </c>
      <c r="G7" s="473">
        <v>4697</v>
      </c>
      <c r="H7" s="473">
        <v>4337</v>
      </c>
      <c r="I7" s="473">
        <v>4180</v>
      </c>
      <c r="J7" s="473">
        <v>4073</v>
      </c>
      <c r="K7" s="1686">
        <v>4809</v>
      </c>
      <c r="M7" s="506"/>
      <c r="N7" s="506"/>
      <c r="O7" s="506"/>
      <c r="P7" s="506"/>
      <c r="Q7" s="506"/>
      <c r="R7" s="506"/>
      <c r="S7" s="506"/>
    </row>
    <row r="8" spans="1:19">
      <c r="A8" s="1677" t="s">
        <v>365</v>
      </c>
      <c r="B8" s="1682">
        <v>3742</v>
      </c>
      <c r="C8" s="483">
        <v>4197</v>
      </c>
      <c r="D8" s="483">
        <v>4405</v>
      </c>
      <c r="E8" s="483">
        <v>4329</v>
      </c>
      <c r="F8" s="483">
        <v>4331</v>
      </c>
      <c r="G8" s="483">
        <v>4198</v>
      </c>
      <c r="H8" s="483">
        <v>3806</v>
      </c>
      <c r="I8" s="483">
        <v>3675</v>
      </c>
      <c r="J8" s="483">
        <v>3648</v>
      </c>
      <c r="K8" s="1584">
        <v>4237</v>
      </c>
      <c r="M8" s="506"/>
      <c r="N8" s="506"/>
      <c r="O8" s="506"/>
      <c r="P8" s="506"/>
      <c r="Q8" s="506"/>
      <c r="R8" s="506"/>
      <c r="S8" s="506"/>
    </row>
    <row r="9" spans="1:19">
      <c r="A9" s="1677" t="s">
        <v>389</v>
      </c>
      <c r="B9" s="1682">
        <v>60</v>
      </c>
      <c r="C9" s="483">
        <v>72</v>
      </c>
      <c r="D9" s="483">
        <v>96</v>
      </c>
      <c r="E9" s="483">
        <v>87</v>
      </c>
      <c r="F9" s="483">
        <v>84</v>
      </c>
      <c r="G9" s="483">
        <v>43</v>
      </c>
      <c r="H9" s="483">
        <v>22</v>
      </c>
      <c r="I9" s="483">
        <v>14</v>
      </c>
      <c r="J9" s="483">
        <v>7</v>
      </c>
      <c r="K9" s="1584">
        <v>23</v>
      </c>
      <c r="M9" s="506"/>
      <c r="N9" s="506"/>
      <c r="O9" s="506"/>
      <c r="P9" s="506"/>
      <c r="Q9" s="506"/>
      <c r="R9" s="506"/>
      <c r="S9" s="506"/>
    </row>
    <row r="10" spans="1:19">
      <c r="A10" s="1677" t="s">
        <v>408</v>
      </c>
      <c r="B10" s="1682">
        <v>127</v>
      </c>
      <c r="C10" s="483">
        <v>164</v>
      </c>
      <c r="D10" s="483">
        <v>216</v>
      </c>
      <c r="E10" s="483">
        <v>233</v>
      </c>
      <c r="F10" s="483">
        <v>189</v>
      </c>
      <c r="G10" s="483">
        <v>142</v>
      </c>
      <c r="H10" s="483">
        <v>135</v>
      </c>
      <c r="I10" s="483">
        <v>117</v>
      </c>
      <c r="J10" s="483">
        <v>95</v>
      </c>
      <c r="K10" s="1584">
        <v>102</v>
      </c>
      <c r="M10" s="506"/>
      <c r="N10" s="506"/>
      <c r="O10" s="506"/>
      <c r="P10" s="506"/>
      <c r="Q10" s="506"/>
      <c r="R10" s="506"/>
      <c r="S10" s="506"/>
    </row>
    <row r="11" spans="1:19">
      <c r="A11" s="1677" t="s">
        <v>366</v>
      </c>
      <c r="B11" s="1683">
        <v>335</v>
      </c>
      <c r="C11" s="484">
        <v>295</v>
      </c>
      <c r="D11" s="484">
        <v>281</v>
      </c>
      <c r="E11" s="484">
        <v>230</v>
      </c>
      <c r="F11" s="484">
        <v>270</v>
      </c>
      <c r="G11" s="484">
        <v>314</v>
      </c>
      <c r="H11" s="484">
        <v>374</v>
      </c>
      <c r="I11" s="484">
        <v>374</v>
      </c>
      <c r="J11" s="484">
        <v>323</v>
      </c>
      <c r="K11" s="1583">
        <v>447</v>
      </c>
      <c r="M11" s="506"/>
      <c r="N11" s="506"/>
      <c r="O11" s="506"/>
      <c r="P11" s="506"/>
      <c r="Q11" s="506"/>
      <c r="R11" s="506"/>
      <c r="S11" s="506"/>
    </row>
    <row r="12" spans="1:19">
      <c r="A12" s="1676" t="s">
        <v>923</v>
      </c>
      <c r="B12" s="1682">
        <v>74410</v>
      </c>
      <c r="C12" s="483">
        <v>77579.387000000017</v>
      </c>
      <c r="D12" s="483">
        <v>86518.963999999993</v>
      </c>
      <c r="E12" s="483">
        <v>93857.476999999999</v>
      </c>
      <c r="F12" s="483">
        <v>104934</v>
      </c>
      <c r="G12" s="483">
        <v>106979.058</v>
      </c>
      <c r="H12" s="483">
        <v>102907.633</v>
      </c>
      <c r="I12" s="483">
        <v>109369.19600000001</v>
      </c>
      <c r="J12" s="483">
        <v>100375.52499999999</v>
      </c>
      <c r="K12" s="1584">
        <v>103793.62550000001</v>
      </c>
      <c r="M12" s="506"/>
      <c r="N12" s="506"/>
      <c r="O12" s="506"/>
      <c r="P12" s="506"/>
      <c r="Q12" s="506"/>
      <c r="R12" s="506"/>
      <c r="S12" s="506"/>
    </row>
    <row r="13" spans="1:19">
      <c r="A13" s="1677" t="s">
        <v>365</v>
      </c>
      <c r="B13" s="1682">
        <v>70794</v>
      </c>
      <c r="C13" s="483">
        <v>73717.623000000007</v>
      </c>
      <c r="D13" s="483">
        <v>81878.899000000005</v>
      </c>
      <c r="E13" s="483">
        <v>89035</v>
      </c>
      <c r="F13" s="483">
        <v>100151</v>
      </c>
      <c r="G13" s="483">
        <v>101926.36500000001</v>
      </c>
      <c r="H13" s="483">
        <v>97681.290999999997</v>
      </c>
      <c r="I13" s="483">
        <v>103823.774</v>
      </c>
      <c r="J13" s="483">
        <v>96169.811000000002</v>
      </c>
      <c r="K13" s="1584">
        <v>99673.588000000003</v>
      </c>
      <c r="M13" s="506"/>
      <c r="N13" s="506"/>
      <c r="O13" s="506"/>
      <c r="P13" s="506"/>
      <c r="Q13" s="506"/>
      <c r="R13" s="506"/>
      <c r="S13" s="506"/>
    </row>
    <row r="14" spans="1:19">
      <c r="A14" s="1677" t="s">
        <v>389</v>
      </c>
      <c r="B14" s="1682">
        <v>394</v>
      </c>
      <c r="C14" s="483">
        <v>541.77700000000004</v>
      </c>
      <c r="D14" s="483">
        <v>771.33299999999997</v>
      </c>
      <c r="E14" s="483">
        <v>712</v>
      </c>
      <c r="F14" s="483">
        <v>729</v>
      </c>
      <c r="G14" s="483">
        <v>509.88600000000002</v>
      </c>
      <c r="H14" s="483">
        <v>404.06</v>
      </c>
      <c r="I14" s="483">
        <v>106</v>
      </c>
      <c r="J14" s="483">
        <v>1.169</v>
      </c>
      <c r="K14" s="1584">
        <v>0.83899999999999997</v>
      </c>
      <c r="M14" s="506"/>
      <c r="N14" s="506"/>
      <c r="O14" s="506"/>
      <c r="P14" s="506"/>
      <c r="Q14" s="506"/>
      <c r="R14" s="506"/>
      <c r="S14" s="506"/>
    </row>
    <row r="15" spans="1:19">
      <c r="A15" s="1677" t="s">
        <v>408</v>
      </c>
      <c r="B15" s="1682">
        <v>2748</v>
      </c>
      <c r="C15" s="483">
        <v>3027.4059999999999</v>
      </c>
      <c r="D15" s="483">
        <v>3514.0859999999998</v>
      </c>
      <c r="E15" s="483">
        <v>3897.31</v>
      </c>
      <c r="F15" s="483">
        <v>3560</v>
      </c>
      <c r="G15" s="483">
        <v>3303.6970000000001</v>
      </c>
      <c r="H15" s="483">
        <v>3072.33</v>
      </c>
      <c r="I15" s="483">
        <v>3190</v>
      </c>
      <c r="J15" s="483">
        <v>2088.7559999999999</v>
      </c>
      <c r="K15" s="1584">
        <v>2013.4580000000001</v>
      </c>
      <c r="M15" s="506"/>
      <c r="N15" s="506"/>
      <c r="O15" s="506"/>
      <c r="P15" s="506"/>
      <c r="Q15" s="506"/>
      <c r="R15" s="506"/>
      <c r="S15" s="506"/>
    </row>
    <row r="16" spans="1:19">
      <c r="A16" s="1677" t="s">
        <v>366</v>
      </c>
      <c r="B16" s="1683">
        <v>474</v>
      </c>
      <c r="C16" s="484">
        <v>292.58100000000002</v>
      </c>
      <c r="D16" s="484">
        <v>354.64600000000002</v>
      </c>
      <c r="E16" s="484">
        <v>213.167</v>
      </c>
      <c r="F16" s="484">
        <v>494</v>
      </c>
      <c r="G16" s="484">
        <v>1239.1099999999999</v>
      </c>
      <c r="H16" s="484">
        <v>1749.952</v>
      </c>
      <c r="I16" s="484">
        <v>2249.422</v>
      </c>
      <c r="J16" s="484">
        <v>2115.7890000000002</v>
      </c>
      <c r="K16" s="1583">
        <v>2105.7404999999999</v>
      </c>
      <c r="M16" s="506"/>
      <c r="N16" s="506"/>
      <c r="O16" s="506"/>
      <c r="P16" s="506"/>
      <c r="Q16" s="506"/>
      <c r="R16" s="506"/>
      <c r="S16" s="506"/>
    </row>
    <row r="17" spans="1:19" s="541" customFormat="1">
      <c r="A17" s="1678" t="s">
        <v>924</v>
      </c>
      <c r="B17" s="1682">
        <v>4907.915</v>
      </c>
      <c r="C17" s="483">
        <v>5185.4669999999996</v>
      </c>
      <c r="D17" s="483">
        <v>5734.9230000000007</v>
      </c>
      <c r="E17" s="483">
        <v>6209.0680000000002</v>
      </c>
      <c r="F17" s="483">
        <v>7047.485999999999</v>
      </c>
      <c r="G17" s="483">
        <v>7228.3379999999997</v>
      </c>
      <c r="H17" s="483">
        <v>6854.7619999999997</v>
      </c>
      <c r="I17" s="483">
        <v>7249.3580000000002</v>
      </c>
      <c r="J17" s="483">
        <v>6862.1839999999993</v>
      </c>
      <c r="K17" s="1584">
        <v>6949.9120000000003</v>
      </c>
      <c r="M17" s="345"/>
      <c r="N17" s="345"/>
      <c r="O17" s="345"/>
      <c r="P17" s="345"/>
      <c r="Q17" s="345"/>
      <c r="R17" s="345"/>
      <c r="S17" s="345"/>
    </row>
    <row r="18" spans="1:19" s="541" customFormat="1">
      <c r="A18" s="1679" t="s">
        <v>925</v>
      </c>
      <c r="B18" s="1682">
        <v>1661.94</v>
      </c>
      <c r="C18" s="483">
        <v>1371.2449999999999</v>
      </c>
      <c r="D18" s="483">
        <v>1632.2070000000001</v>
      </c>
      <c r="E18" s="483">
        <v>1809.835</v>
      </c>
      <c r="F18" s="483">
        <v>2066.7579999999998</v>
      </c>
      <c r="G18" s="483">
        <v>2052.1529999999998</v>
      </c>
      <c r="H18" s="483">
        <v>1872.0519999999999</v>
      </c>
      <c r="I18" s="483">
        <v>1838.693</v>
      </c>
      <c r="J18" s="483">
        <v>1752.2360000000001</v>
      </c>
      <c r="K18" s="1584">
        <v>1763.8630000000001</v>
      </c>
      <c r="M18" s="345"/>
      <c r="N18" s="345"/>
      <c r="O18" s="345"/>
      <c r="P18" s="345"/>
      <c r="Q18" s="345"/>
      <c r="R18" s="345"/>
      <c r="S18" s="345"/>
    </row>
    <row r="19" spans="1:19" s="541" customFormat="1">
      <c r="A19" s="1679" t="s">
        <v>926</v>
      </c>
      <c r="B19" s="1682">
        <v>686.63599999999997</v>
      </c>
      <c r="C19" s="483">
        <v>1561.8989999999999</v>
      </c>
      <c r="D19" s="483">
        <v>2002.5989999999999</v>
      </c>
      <c r="E19" s="483">
        <v>2388.5309999999999</v>
      </c>
      <c r="F19" s="483">
        <v>2676.194</v>
      </c>
      <c r="G19" s="483">
        <v>2893.5659999999998</v>
      </c>
      <c r="H19" s="483">
        <v>2884.9059999999999</v>
      </c>
      <c r="I19" s="483">
        <v>3212.3310000000001</v>
      </c>
      <c r="J19" s="483">
        <v>3184.0529999999999</v>
      </c>
      <c r="K19" s="1584">
        <v>3220.9180000000001</v>
      </c>
      <c r="M19" s="345"/>
      <c r="N19" s="345"/>
      <c r="O19" s="345"/>
      <c r="P19" s="345"/>
      <c r="Q19" s="345"/>
      <c r="R19" s="345"/>
      <c r="S19" s="345"/>
    </row>
    <row r="20" spans="1:19" s="541" customFormat="1">
      <c r="A20" s="1679" t="s">
        <v>927</v>
      </c>
      <c r="B20" s="1682">
        <v>2559.3389999999999</v>
      </c>
      <c r="C20" s="483">
        <v>2252.3229999999999</v>
      </c>
      <c r="D20" s="483">
        <v>2100.1170000000002</v>
      </c>
      <c r="E20" s="483">
        <v>2010.702</v>
      </c>
      <c r="F20" s="483">
        <v>2304.5340000000001</v>
      </c>
      <c r="G20" s="483">
        <v>2282.6190000000001</v>
      </c>
      <c r="H20" s="483">
        <v>2097.8040000000001</v>
      </c>
      <c r="I20" s="483">
        <v>2198.3339999999998</v>
      </c>
      <c r="J20" s="483">
        <v>1925.895</v>
      </c>
      <c r="K20" s="1584">
        <v>1965.1310000000001</v>
      </c>
      <c r="M20" s="345"/>
      <c r="N20" s="345"/>
      <c r="O20" s="345"/>
      <c r="P20" s="345"/>
      <c r="Q20" s="345"/>
      <c r="R20" s="345"/>
      <c r="S20" s="345"/>
    </row>
    <row r="21" spans="1:19" s="541" customFormat="1">
      <c r="A21" s="1678" t="s">
        <v>928</v>
      </c>
      <c r="B21" s="1682">
        <v>3780.93</v>
      </c>
      <c r="C21" s="483">
        <v>3967.4960000000001</v>
      </c>
      <c r="D21" s="483">
        <v>4435.0730000000003</v>
      </c>
      <c r="E21" s="483">
        <v>4825.5169999999998</v>
      </c>
      <c r="F21" s="483">
        <v>5704.2369999999992</v>
      </c>
      <c r="G21" s="483">
        <v>5955.0050000000001</v>
      </c>
      <c r="H21" s="483">
        <v>5765.0929999999998</v>
      </c>
      <c r="I21" s="483">
        <v>6050.3029999999999</v>
      </c>
      <c r="J21" s="483">
        <v>5831.9540000000006</v>
      </c>
      <c r="K21" s="1584">
        <v>5959.9060000000009</v>
      </c>
      <c r="M21" s="345"/>
      <c r="N21" s="345"/>
      <c r="O21" s="345"/>
      <c r="P21" s="345"/>
      <c r="Q21" s="345"/>
      <c r="R21" s="345"/>
      <c r="S21" s="345"/>
    </row>
    <row r="22" spans="1:19" s="541" customFormat="1">
      <c r="A22" s="1679" t="s">
        <v>925</v>
      </c>
      <c r="B22" s="1682">
        <v>1324.586</v>
      </c>
      <c r="C22" s="483">
        <v>1043.4949999999999</v>
      </c>
      <c r="D22" s="483">
        <v>1314.5</v>
      </c>
      <c r="E22" s="483">
        <v>1433.8910000000001</v>
      </c>
      <c r="F22" s="483">
        <v>1686.819</v>
      </c>
      <c r="G22" s="483">
        <v>1650.972</v>
      </c>
      <c r="H22" s="483">
        <v>1606.8630000000001</v>
      </c>
      <c r="I22" s="483">
        <v>1573.4079999999999</v>
      </c>
      <c r="J22" s="483">
        <v>1522.5250000000001</v>
      </c>
      <c r="K22" s="1584">
        <v>1570.771</v>
      </c>
      <c r="M22" s="345"/>
      <c r="N22" s="345"/>
      <c r="O22" s="345"/>
      <c r="P22" s="345"/>
      <c r="Q22" s="345"/>
      <c r="R22" s="345"/>
      <c r="S22" s="345"/>
    </row>
    <row r="23" spans="1:19" s="541" customFormat="1">
      <c r="A23" s="1679" t="s">
        <v>926</v>
      </c>
      <c r="B23" s="1682">
        <v>540.322</v>
      </c>
      <c r="C23" s="483">
        <v>1212.83</v>
      </c>
      <c r="D23" s="483">
        <v>1503.5650000000001</v>
      </c>
      <c r="E23" s="483">
        <v>1769.2059999999999</v>
      </c>
      <c r="F23" s="483">
        <v>2041.6969999999999</v>
      </c>
      <c r="G23" s="483">
        <v>2296.1489999999999</v>
      </c>
      <c r="H23" s="483">
        <v>2291.4789999999998</v>
      </c>
      <c r="I23" s="483">
        <v>2599.6819999999998</v>
      </c>
      <c r="J23" s="483">
        <v>2639.8519999999999</v>
      </c>
      <c r="K23" s="1584">
        <v>2632.3870000000002</v>
      </c>
      <c r="M23" s="345"/>
      <c r="N23" s="345"/>
      <c r="O23" s="345"/>
      <c r="P23" s="345"/>
      <c r="Q23" s="345"/>
      <c r="R23" s="345"/>
      <c r="S23" s="345"/>
    </row>
    <row r="24" spans="1:19" s="541" customFormat="1">
      <c r="A24" s="1679" t="s">
        <v>927</v>
      </c>
      <c r="B24" s="1682">
        <v>1916.0219999999999</v>
      </c>
      <c r="C24" s="483">
        <v>1711.171</v>
      </c>
      <c r="D24" s="483">
        <v>1617.008</v>
      </c>
      <c r="E24" s="483">
        <v>1622.42</v>
      </c>
      <c r="F24" s="483">
        <v>1975.721</v>
      </c>
      <c r="G24" s="483">
        <v>2007.884</v>
      </c>
      <c r="H24" s="483">
        <v>1866.751</v>
      </c>
      <c r="I24" s="483">
        <v>1877.213</v>
      </c>
      <c r="J24" s="483">
        <v>1669.577</v>
      </c>
      <c r="K24" s="1584">
        <v>1756.748</v>
      </c>
      <c r="M24" s="345"/>
      <c r="N24" s="345"/>
      <c r="O24" s="345"/>
      <c r="P24" s="345"/>
      <c r="Q24" s="345"/>
      <c r="R24" s="345"/>
      <c r="S24" s="345"/>
    </row>
    <row r="25" spans="1:19">
      <c r="A25" s="1676" t="s">
        <v>929</v>
      </c>
      <c r="B25" s="1682">
        <v>36775.895454999998</v>
      </c>
      <c r="C25" s="483">
        <v>40164.337412000001</v>
      </c>
      <c r="D25" s="483">
        <v>42994.022211999996</v>
      </c>
      <c r="E25" s="483">
        <v>42513.657708999999</v>
      </c>
      <c r="F25" s="483">
        <v>50123.603473000003</v>
      </c>
      <c r="G25" s="483">
        <v>40769.627956999997</v>
      </c>
      <c r="H25" s="483">
        <v>38930.948197999998</v>
      </c>
      <c r="I25" s="483">
        <v>45454.580320000001</v>
      </c>
      <c r="J25" s="483">
        <v>68696.429000000004</v>
      </c>
      <c r="K25" s="1584">
        <v>63261.171026000004</v>
      </c>
      <c r="L25" s="542"/>
      <c r="M25" s="506"/>
      <c r="N25" s="506"/>
      <c r="O25" s="506"/>
      <c r="P25" s="506"/>
      <c r="Q25" s="506"/>
      <c r="R25" s="506"/>
      <c r="S25" s="506"/>
    </row>
    <row r="26" spans="1:19">
      <c r="A26" s="1676" t="s">
        <v>930</v>
      </c>
      <c r="B26" s="1682">
        <v>24929.679462</v>
      </c>
      <c r="C26" s="483">
        <v>30984.734923999997</v>
      </c>
      <c r="D26" s="483">
        <v>28659.955289999998</v>
      </c>
      <c r="E26" s="483">
        <v>27918.673445</v>
      </c>
      <c r="F26" s="483">
        <v>29980.112405</v>
      </c>
      <c r="G26" s="483">
        <v>37410.239391000003</v>
      </c>
      <c r="H26" s="483">
        <v>29716.230329000002</v>
      </c>
      <c r="I26" s="483">
        <v>32899.476803999998</v>
      </c>
      <c r="J26" s="483">
        <v>43745.755590000001</v>
      </c>
      <c r="K26" s="1584">
        <v>46882.415415999996</v>
      </c>
      <c r="L26" s="542"/>
      <c r="M26" s="506"/>
      <c r="N26" s="506"/>
      <c r="O26" s="506"/>
      <c r="P26" s="506"/>
      <c r="Q26" s="506"/>
      <c r="R26" s="506"/>
      <c r="S26" s="506"/>
    </row>
    <row r="27" spans="1:19">
      <c r="A27" s="1676" t="s">
        <v>931</v>
      </c>
      <c r="B27" s="1682">
        <v>9598</v>
      </c>
      <c r="C27" s="483">
        <v>9550</v>
      </c>
      <c r="D27" s="483">
        <v>9651</v>
      </c>
      <c r="E27" s="483">
        <v>9377</v>
      </c>
      <c r="F27" s="483">
        <v>9710</v>
      </c>
      <c r="G27" s="483">
        <v>9937</v>
      </c>
      <c r="H27" s="483">
        <v>9484</v>
      </c>
      <c r="I27" s="483">
        <v>9203</v>
      </c>
      <c r="J27" s="483">
        <v>8706</v>
      </c>
      <c r="K27" s="1584">
        <v>8243</v>
      </c>
      <c r="L27" s="542"/>
      <c r="M27" s="506"/>
      <c r="N27" s="506"/>
      <c r="O27" s="506"/>
      <c r="P27" s="506"/>
      <c r="Q27" s="506"/>
      <c r="R27" s="506"/>
      <c r="S27" s="506"/>
    </row>
    <row r="28" spans="1:19">
      <c r="A28" s="1677" t="s">
        <v>365</v>
      </c>
      <c r="B28" s="1682">
        <v>8747</v>
      </c>
      <c r="C28" s="483">
        <v>8725</v>
      </c>
      <c r="D28" s="483">
        <v>8856</v>
      </c>
      <c r="E28" s="483">
        <v>8588</v>
      </c>
      <c r="F28" s="483">
        <v>8910</v>
      </c>
      <c r="G28" s="483">
        <v>8975</v>
      </c>
      <c r="H28" s="483">
        <v>8567</v>
      </c>
      <c r="I28" s="483">
        <v>8285</v>
      </c>
      <c r="J28" s="483">
        <v>7838</v>
      </c>
      <c r="K28" s="1584">
        <v>7433</v>
      </c>
      <c r="M28" s="506"/>
      <c r="N28" s="506"/>
      <c r="O28" s="506"/>
      <c r="P28" s="506"/>
      <c r="Q28" s="506"/>
      <c r="R28" s="506"/>
      <c r="S28" s="506"/>
    </row>
    <row r="29" spans="1:19">
      <c r="A29" s="1677" t="s">
        <v>389</v>
      </c>
      <c r="B29" s="1682">
        <v>373</v>
      </c>
      <c r="C29" s="483">
        <v>355</v>
      </c>
      <c r="D29" s="483">
        <v>348</v>
      </c>
      <c r="E29" s="483">
        <v>351</v>
      </c>
      <c r="F29" s="483">
        <v>362</v>
      </c>
      <c r="G29" s="483">
        <v>384</v>
      </c>
      <c r="H29" s="483">
        <v>339</v>
      </c>
      <c r="I29" s="483">
        <v>331</v>
      </c>
      <c r="J29" s="483">
        <v>315</v>
      </c>
      <c r="K29" s="1584">
        <v>276</v>
      </c>
      <c r="M29" s="506"/>
      <c r="N29" s="506"/>
      <c r="O29" s="506"/>
      <c r="P29" s="506"/>
      <c r="Q29" s="506"/>
      <c r="R29" s="506"/>
      <c r="S29" s="506"/>
    </row>
    <row r="30" spans="1:19">
      <c r="A30" s="1677" t="s">
        <v>408</v>
      </c>
      <c r="B30" s="1682">
        <v>419</v>
      </c>
      <c r="C30" s="483">
        <v>417</v>
      </c>
      <c r="D30" s="483">
        <v>402</v>
      </c>
      <c r="E30" s="483">
        <v>401</v>
      </c>
      <c r="F30" s="483">
        <v>400</v>
      </c>
      <c r="G30" s="483">
        <v>400</v>
      </c>
      <c r="H30" s="483">
        <v>387</v>
      </c>
      <c r="I30" s="483">
        <v>381</v>
      </c>
      <c r="J30" s="483">
        <v>363</v>
      </c>
      <c r="K30" s="1584">
        <v>341</v>
      </c>
      <c r="M30" s="506"/>
      <c r="N30" s="506"/>
      <c r="O30" s="506"/>
      <c r="P30" s="506"/>
      <c r="Q30" s="506"/>
      <c r="R30" s="506"/>
      <c r="S30" s="506"/>
    </row>
    <row r="31" spans="1:19" ht="14.25" thickBot="1">
      <c r="A31" s="1680" t="s">
        <v>366</v>
      </c>
      <c r="B31" s="1684">
        <v>59</v>
      </c>
      <c r="C31" s="1685">
        <v>53</v>
      </c>
      <c r="D31" s="1685">
        <v>45</v>
      </c>
      <c r="E31" s="1685">
        <v>37</v>
      </c>
      <c r="F31" s="1685">
        <v>38</v>
      </c>
      <c r="G31" s="1685">
        <v>178</v>
      </c>
      <c r="H31" s="1685">
        <v>191</v>
      </c>
      <c r="I31" s="1685">
        <v>206</v>
      </c>
      <c r="J31" s="1685">
        <v>190</v>
      </c>
      <c r="K31" s="1687">
        <v>193</v>
      </c>
      <c r="M31" s="506"/>
      <c r="N31" s="506"/>
      <c r="O31" s="506"/>
      <c r="P31" s="506"/>
      <c r="Q31" s="506"/>
      <c r="R31" s="506"/>
      <c r="S31" s="506"/>
    </row>
    <row r="32" spans="1:19">
      <c r="A32" s="520" t="s">
        <v>277</v>
      </c>
      <c r="G32" s="543" t="s">
        <v>278</v>
      </c>
      <c r="H32" s="544" t="s">
        <v>927</v>
      </c>
      <c r="J32" s="536"/>
      <c r="K32" s="536"/>
    </row>
    <row r="33" spans="1:11">
      <c r="A33" s="520" t="s">
        <v>332</v>
      </c>
      <c r="B33" s="545"/>
      <c r="D33" s="546"/>
      <c r="G33" s="547"/>
      <c r="H33" s="544" t="s">
        <v>932</v>
      </c>
      <c r="J33" s="536"/>
      <c r="K33" s="536"/>
    </row>
    <row r="34" spans="1:11">
      <c r="A34" s="475" t="s">
        <v>933</v>
      </c>
      <c r="B34" s="545"/>
      <c r="D34" s="466"/>
      <c r="E34" s="466"/>
      <c r="F34" s="547"/>
      <c r="G34" s="547"/>
      <c r="H34" s="536"/>
      <c r="I34" s="536"/>
      <c r="J34" s="536"/>
      <c r="K34" s="536"/>
    </row>
    <row r="35" spans="1:11">
      <c r="A35" s="475" t="s">
        <v>934</v>
      </c>
      <c r="B35" s="520"/>
      <c r="C35" s="520"/>
      <c r="D35" s="520"/>
      <c r="E35" s="520"/>
      <c r="H35" s="520"/>
      <c r="I35" s="520"/>
      <c r="J35" s="520"/>
      <c r="K35" s="520"/>
    </row>
    <row r="36" spans="1:11">
      <c r="A36" s="475" t="s">
        <v>935</v>
      </c>
      <c r="C36" s="487"/>
      <c r="D36" s="466"/>
      <c r="E36" s="466"/>
      <c r="H36" s="520"/>
      <c r="I36" s="520"/>
      <c r="J36" s="520"/>
      <c r="K36" s="520"/>
    </row>
    <row r="37" spans="1:11">
      <c r="A37" s="475" t="s">
        <v>936</v>
      </c>
      <c r="C37" s="487"/>
      <c r="D37" s="466"/>
      <c r="E37" s="466"/>
      <c r="H37" s="520"/>
    </row>
    <row r="38" spans="1:11">
      <c r="B38" s="548"/>
      <c r="C38" s="548"/>
      <c r="D38" s="548"/>
      <c r="F38" s="520"/>
      <c r="G38" s="520"/>
      <c r="H38" s="520"/>
    </row>
    <row r="39" spans="1:11">
      <c r="B39" s="548"/>
      <c r="C39" s="548"/>
      <c r="D39" s="548"/>
      <c r="F39" s="520"/>
      <c r="G39" s="520"/>
      <c r="H39" s="520"/>
    </row>
    <row r="40" spans="1:11">
      <c r="B40" s="548"/>
      <c r="C40" s="548"/>
      <c r="D40" s="548"/>
      <c r="E40" s="520"/>
      <c r="F40" s="520"/>
      <c r="G40" s="520"/>
      <c r="H40" s="520"/>
    </row>
  </sheetData>
  <mergeCells count="1">
    <mergeCell ref="A3:K3"/>
  </mergeCells>
  <hyperlinks>
    <hyperlink ref="K2" location="පටුන!A1" display="පටුන වෙත"/>
  </hyperlinks>
  <pageMargins left="0.85972222222222228" right="0" top="0.3298611111111111" bottom="0.55972222222222223" header="0.51180555555555562" footer="0.51180555555555562"/>
  <pageSetup paperSize="9" scale="85" firstPageNumber="0" orientation="landscape" r:id="rId1"/>
  <headerFooter alignWithMargins="0">
    <oddHeader>&amp;L&amp;"Calibri"&amp;10&amp;K000000 [Public]&amp;1#_x000D_</oddHead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7"/>
  <sheetViews>
    <sheetView showGridLines="0" zoomScaleNormal="100" workbookViewId="0">
      <selection activeCell="K2" sqref="K2"/>
    </sheetView>
  </sheetViews>
  <sheetFormatPr defaultColWidth="9.75" defaultRowHeight="13.5"/>
  <cols>
    <col min="1" max="1" width="42.5" style="333" customWidth="1"/>
    <col min="2" max="11" width="10.625" style="333" customWidth="1"/>
    <col min="12" max="16384" width="9.75" style="333"/>
  </cols>
  <sheetData>
    <row r="1" spans="1:11" ht="15.75">
      <c r="A1" s="488" t="s">
        <v>114</v>
      </c>
      <c r="B1" s="488"/>
      <c r="C1" s="488"/>
      <c r="D1" s="488"/>
      <c r="E1" s="488"/>
      <c r="F1" s="488"/>
      <c r="G1" s="549"/>
      <c r="H1" s="549"/>
      <c r="I1" s="488"/>
      <c r="J1" s="488"/>
      <c r="K1" s="491" t="s">
        <v>937</v>
      </c>
    </row>
    <row r="2" spans="1:11" ht="15.75">
      <c r="A2" s="488"/>
      <c r="B2" s="488"/>
      <c r="C2" s="489"/>
      <c r="D2" s="489"/>
      <c r="E2" s="489"/>
      <c r="F2" s="489"/>
      <c r="G2" s="549"/>
      <c r="H2" s="549"/>
      <c r="I2" s="488"/>
      <c r="J2" s="488"/>
      <c r="K2" s="1981" t="s">
        <v>1482</v>
      </c>
    </row>
    <row r="3" spans="1:11" ht="15.75">
      <c r="A3" s="2144" t="s">
        <v>38</v>
      </c>
      <c r="B3" s="2144"/>
      <c r="C3" s="2144"/>
      <c r="D3" s="2144"/>
      <c r="E3" s="2144"/>
      <c r="F3" s="2144"/>
      <c r="G3" s="2144"/>
      <c r="H3" s="2144"/>
      <c r="I3" s="2144"/>
      <c r="J3" s="2144"/>
      <c r="K3" s="2144"/>
    </row>
    <row r="4" spans="1:11" ht="14.25" thickBot="1">
      <c r="C4" s="496"/>
      <c r="D4" s="503"/>
      <c r="E4" s="503"/>
      <c r="F4" s="503"/>
      <c r="G4" s="551"/>
    </row>
    <row r="5" spans="1:11" s="552" customFormat="1" ht="14.25" thickBot="1">
      <c r="A5" s="1702" t="s">
        <v>150</v>
      </c>
      <c r="B5" s="1693">
        <v>2014</v>
      </c>
      <c r="C5" s="1599">
        <v>2015</v>
      </c>
      <c r="D5" s="1599">
        <v>2016</v>
      </c>
      <c r="E5" s="1599">
        <v>2017</v>
      </c>
      <c r="F5" s="1599">
        <v>2018</v>
      </c>
      <c r="G5" s="1599">
        <v>2019</v>
      </c>
      <c r="H5" s="1599">
        <v>2020</v>
      </c>
      <c r="I5" s="1599">
        <v>2021</v>
      </c>
      <c r="J5" s="1599" t="s">
        <v>228</v>
      </c>
      <c r="K5" s="1600" t="s">
        <v>229</v>
      </c>
    </row>
    <row r="6" spans="1:11">
      <c r="A6" s="1703"/>
      <c r="B6" s="1707"/>
      <c r="C6" s="1694"/>
      <c r="D6" s="1694"/>
      <c r="E6" s="1694"/>
      <c r="F6" s="1695"/>
      <c r="G6" s="1696"/>
      <c r="H6" s="1696"/>
      <c r="I6" s="1696"/>
      <c r="J6" s="1696"/>
      <c r="K6" s="1697"/>
    </row>
    <row r="7" spans="1:11">
      <c r="A7" s="1704" t="s">
        <v>122</v>
      </c>
      <c r="B7" s="1708"/>
      <c r="C7" s="554"/>
      <c r="D7" s="554"/>
      <c r="E7" s="554"/>
      <c r="F7" s="554"/>
      <c r="G7" s="554"/>
      <c r="H7" s="554"/>
      <c r="I7" s="554"/>
      <c r="J7" s="554"/>
      <c r="K7" s="1698"/>
    </row>
    <row r="8" spans="1:11">
      <c r="A8" s="1705" t="s">
        <v>938</v>
      </c>
      <c r="B8" s="1709">
        <v>601</v>
      </c>
      <c r="C8" s="555">
        <v>610</v>
      </c>
      <c r="D8" s="555">
        <v>610</v>
      </c>
      <c r="E8" s="555">
        <v>612</v>
      </c>
      <c r="F8" s="555">
        <v>612</v>
      </c>
      <c r="G8" s="555">
        <v>603</v>
      </c>
      <c r="H8" s="555">
        <v>609</v>
      </c>
      <c r="I8" s="555">
        <v>618</v>
      </c>
      <c r="J8" s="555">
        <v>617</v>
      </c>
      <c r="K8" s="1699" t="s">
        <v>939</v>
      </c>
    </row>
    <row r="9" spans="1:11">
      <c r="A9" s="1705" t="s">
        <v>940</v>
      </c>
      <c r="B9" s="1709">
        <v>76918</v>
      </c>
      <c r="C9" s="555">
        <v>76781</v>
      </c>
      <c r="D9" s="555">
        <v>76829</v>
      </c>
      <c r="E9" s="555">
        <v>76569</v>
      </c>
      <c r="F9" s="555">
        <v>76824</v>
      </c>
      <c r="G9" s="555">
        <v>77964</v>
      </c>
      <c r="H9" s="555">
        <v>77121</v>
      </c>
      <c r="I9" s="555">
        <v>78228</v>
      </c>
      <c r="J9" s="555">
        <v>78228</v>
      </c>
      <c r="K9" s="1699" t="s">
        <v>941</v>
      </c>
    </row>
    <row r="10" spans="1:11">
      <c r="A10" s="1705" t="s">
        <v>942</v>
      </c>
      <c r="B10" s="1709">
        <v>484</v>
      </c>
      <c r="C10" s="555">
        <v>475</v>
      </c>
      <c r="D10" s="555">
        <v>475</v>
      </c>
      <c r="E10" s="555">
        <v>506</v>
      </c>
      <c r="F10" s="555">
        <v>506</v>
      </c>
      <c r="G10" s="555">
        <v>499</v>
      </c>
      <c r="H10" s="555">
        <v>514</v>
      </c>
      <c r="I10" s="555">
        <v>542</v>
      </c>
      <c r="J10" s="555">
        <v>544</v>
      </c>
      <c r="K10" s="1699" t="s">
        <v>943</v>
      </c>
    </row>
    <row r="11" spans="1:11">
      <c r="A11" s="1705" t="s">
        <v>944</v>
      </c>
      <c r="B11" s="1709">
        <v>17903</v>
      </c>
      <c r="C11" s="555" t="s">
        <v>945</v>
      </c>
      <c r="D11" s="555">
        <v>20458</v>
      </c>
      <c r="E11" s="555">
        <v>20349</v>
      </c>
      <c r="F11" s="555">
        <v>19692</v>
      </c>
      <c r="G11" s="555">
        <v>18130</v>
      </c>
      <c r="H11" s="555">
        <v>19615</v>
      </c>
      <c r="I11" s="555">
        <v>18992</v>
      </c>
      <c r="J11" s="555">
        <v>20209</v>
      </c>
      <c r="K11" s="1699" t="s">
        <v>946</v>
      </c>
    </row>
    <row r="12" spans="1:11">
      <c r="A12" s="1705" t="s">
        <v>947</v>
      </c>
      <c r="B12" s="1709">
        <v>1055</v>
      </c>
      <c r="C12" s="555">
        <v>1017</v>
      </c>
      <c r="D12" s="555">
        <v>1011</v>
      </c>
      <c r="E12" s="555">
        <v>910</v>
      </c>
      <c r="F12" s="555">
        <v>895</v>
      </c>
      <c r="G12" s="555">
        <v>756</v>
      </c>
      <c r="H12" s="555">
        <v>656</v>
      </c>
      <c r="I12" s="555">
        <v>650</v>
      </c>
      <c r="J12" s="555">
        <v>648</v>
      </c>
      <c r="K12" s="1699" t="s">
        <v>948</v>
      </c>
    </row>
    <row r="13" spans="1:11">
      <c r="A13" s="1705" t="s">
        <v>949</v>
      </c>
      <c r="B13" s="1709">
        <v>31964</v>
      </c>
      <c r="C13" s="555">
        <v>32272</v>
      </c>
      <c r="D13" s="555">
        <v>32499</v>
      </c>
      <c r="E13" s="555">
        <v>34221</v>
      </c>
      <c r="F13" s="555">
        <v>34714</v>
      </c>
      <c r="G13" s="555">
        <v>38276</v>
      </c>
      <c r="H13" s="555">
        <v>37634</v>
      </c>
      <c r="I13" s="555">
        <v>38743</v>
      </c>
      <c r="J13" s="555">
        <v>39091</v>
      </c>
      <c r="K13" s="1699" t="s">
        <v>950</v>
      </c>
    </row>
    <row r="14" spans="1:11">
      <c r="A14" s="1705" t="s">
        <v>951</v>
      </c>
      <c r="B14" s="1709">
        <v>8215</v>
      </c>
      <c r="C14" s="555">
        <v>8689</v>
      </c>
      <c r="D14" s="555">
        <v>8268</v>
      </c>
      <c r="E14" s="555">
        <v>9218</v>
      </c>
      <c r="F14" s="555">
        <v>8614</v>
      </c>
      <c r="G14" s="555">
        <v>8531</v>
      </c>
      <c r="H14" s="555">
        <v>8384</v>
      </c>
      <c r="I14" s="555">
        <v>8176</v>
      </c>
      <c r="J14" s="555">
        <v>8334</v>
      </c>
      <c r="K14" s="1699" t="s">
        <v>952</v>
      </c>
    </row>
    <row r="15" spans="1:11">
      <c r="A15" s="1705" t="s">
        <v>953</v>
      </c>
      <c r="B15" s="1709">
        <v>6120</v>
      </c>
      <c r="C15" s="555">
        <v>6322</v>
      </c>
      <c r="D15" s="555">
        <v>6493</v>
      </c>
      <c r="E15" s="555">
        <v>6910</v>
      </c>
      <c r="F15" s="555">
        <v>7116</v>
      </c>
      <c r="G15" s="555" t="s">
        <v>954</v>
      </c>
      <c r="H15" s="555" t="s">
        <v>955</v>
      </c>
      <c r="I15" s="555">
        <v>5314</v>
      </c>
      <c r="J15" s="555">
        <v>6350</v>
      </c>
      <c r="K15" s="1699" t="s">
        <v>269</v>
      </c>
    </row>
    <row r="16" spans="1:11">
      <c r="A16" s="1705" t="s">
        <v>956</v>
      </c>
      <c r="B16" s="1709">
        <v>55105</v>
      </c>
      <c r="C16" s="555">
        <v>54652</v>
      </c>
      <c r="D16" s="555">
        <v>53044</v>
      </c>
      <c r="E16" s="555">
        <v>55520</v>
      </c>
      <c r="F16" s="555">
        <v>57410</v>
      </c>
      <c r="G16" s="555" t="s">
        <v>957</v>
      </c>
      <c r="H16" s="555" t="s">
        <v>958</v>
      </c>
      <c r="I16" s="555">
        <v>26095</v>
      </c>
      <c r="J16" s="555">
        <v>44362</v>
      </c>
      <c r="K16" s="1699" t="s">
        <v>269</v>
      </c>
    </row>
    <row r="17" spans="1:11">
      <c r="A17" s="1704" t="s">
        <v>959</v>
      </c>
      <c r="B17" s="1709"/>
      <c r="C17" s="555"/>
      <c r="D17" s="555"/>
      <c r="E17" s="555"/>
      <c r="F17" s="555"/>
      <c r="G17" s="555"/>
      <c r="H17" s="555"/>
      <c r="I17" s="555"/>
      <c r="J17" s="555"/>
      <c r="K17" s="1699"/>
    </row>
    <row r="18" spans="1:11">
      <c r="A18" s="1705" t="s">
        <v>960</v>
      </c>
      <c r="B18" s="1709" t="s">
        <v>276</v>
      </c>
      <c r="C18" s="555" t="s">
        <v>276</v>
      </c>
      <c r="D18" s="555" t="s">
        <v>276</v>
      </c>
      <c r="E18" s="555">
        <v>104</v>
      </c>
      <c r="F18" s="555">
        <v>109</v>
      </c>
      <c r="G18" s="555">
        <v>116</v>
      </c>
      <c r="H18" s="555">
        <v>118</v>
      </c>
      <c r="I18" s="555">
        <v>118</v>
      </c>
      <c r="J18" s="555">
        <v>119</v>
      </c>
      <c r="K18" s="1699">
        <v>112</v>
      </c>
    </row>
    <row r="19" spans="1:11">
      <c r="A19" s="1705" t="s">
        <v>961</v>
      </c>
      <c r="B19" s="1709" t="s">
        <v>276</v>
      </c>
      <c r="C19" s="555" t="s">
        <v>276</v>
      </c>
      <c r="D19" s="555" t="s">
        <v>276</v>
      </c>
      <c r="E19" s="555">
        <v>5169</v>
      </c>
      <c r="F19" s="555">
        <v>4365</v>
      </c>
      <c r="G19" s="555">
        <v>5052</v>
      </c>
      <c r="H19" s="555">
        <v>5022</v>
      </c>
      <c r="I19" s="555">
        <v>5444</v>
      </c>
      <c r="J19" s="555">
        <v>5345</v>
      </c>
      <c r="K19" s="1699">
        <v>4556</v>
      </c>
    </row>
    <row r="20" spans="1:11">
      <c r="A20" s="1705" t="s">
        <v>962</v>
      </c>
      <c r="B20" s="1709">
        <v>22422</v>
      </c>
      <c r="C20" s="555">
        <v>22672</v>
      </c>
      <c r="D20" s="555">
        <v>23082</v>
      </c>
      <c r="E20" s="555">
        <v>23206</v>
      </c>
      <c r="F20" s="555">
        <v>25431</v>
      </c>
      <c r="G20" s="555">
        <v>25783</v>
      </c>
      <c r="H20" s="555">
        <v>26061</v>
      </c>
      <c r="I20" s="555">
        <v>26183</v>
      </c>
      <c r="J20" s="555">
        <v>26650</v>
      </c>
      <c r="K20" s="1699">
        <v>27205</v>
      </c>
    </row>
    <row r="21" spans="1:11">
      <c r="A21" s="1704" t="s">
        <v>963</v>
      </c>
      <c r="B21" s="1709">
        <v>138403</v>
      </c>
      <c r="C21" s="555">
        <v>177789</v>
      </c>
      <c r="D21" s="555">
        <v>186149</v>
      </c>
      <c r="E21" s="555">
        <v>196820</v>
      </c>
      <c r="F21" s="555">
        <v>218462</v>
      </c>
      <c r="G21" s="555">
        <v>244307</v>
      </c>
      <c r="H21" s="555" t="s">
        <v>269</v>
      </c>
      <c r="I21" s="555">
        <v>387121</v>
      </c>
      <c r="J21" s="555">
        <v>323537</v>
      </c>
      <c r="K21" s="1699">
        <v>415234</v>
      </c>
    </row>
    <row r="22" spans="1:11">
      <c r="A22" s="1705" t="s">
        <v>964</v>
      </c>
      <c r="B22" s="1709">
        <v>116151</v>
      </c>
      <c r="C22" s="555">
        <v>140560</v>
      </c>
      <c r="D22" s="555">
        <v>155402</v>
      </c>
      <c r="E22" s="555">
        <v>161312</v>
      </c>
      <c r="F22" s="555">
        <v>180568</v>
      </c>
      <c r="G22" s="555">
        <v>211555</v>
      </c>
      <c r="H22" s="555" t="s">
        <v>269</v>
      </c>
      <c r="I22" s="555">
        <v>275165</v>
      </c>
      <c r="J22" s="555">
        <v>279803</v>
      </c>
      <c r="K22" s="1699">
        <v>374329</v>
      </c>
    </row>
    <row r="23" spans="1:11">
      <c r="A23" s="1705" t="s">
        <v>965</v>
      </c>
      <c r="B23" s="1709">
        <v>22252</v>
      </c>
      <c r="C23" s="555">
        <v>37230</v>
      </c>
      <c r="D23" s="555">
        <v>30747</v>
      </c>
      <c r="E23" s="555">
        <v>35509</v>
      </c>
      <c r="F23" s="555">
        <v>37893</v>
      </c>
      <c r="G23" s="555">
        <v>32752</v>
      </c>
      <c r="H23" s="555" t="s">
        <v>269</v>
      </c>
      <c r="I23" s="555">
        <v>111956</v>
      </c>
      <c r="J23" s="555">
        <v>43734</v>
      </c>
      <c r="K23" s="1699">
        <v>40905</v>
      </c>
    </row>
    <row r="24" spans="1:11" ht="14.25" thickBot="1">
      <c r="A24" s="1706" t="s">
        <v>966</v>
      </c>
      <c r="B24" s="1710">
        <v>1.34</v>
      </c>
      <c r="C24" s="1700">
        <v>1.62</v>
      </c>
      <c r="D24" s="1700">
        <v>1.55</v>
      </c>
      <c r="E24" s="1700">
        <v>1.47</v>
      </c>
      <c r="F24" s="1700">
        <v>1.51</v>
      </c>
      <c r="G24" s="1700">
        <v>1.63</v>
      </c>
      <c r="H24" s="1700" t="s">
        <v>269</v>
      </c>
      <c r="I24" s="1700" t="s">
        <v>967</v>
      </c>
      <c r="J24" s="1700">
        <v>1.34</v>
      </c>
      <c r="K24" s="1701">
        <v>1.5</v>
      </c>
    </row>
    <row r="25" spans="1:11">
      <c r="A25" s="333" t="s">
        <v>277</v>
      </c>
      <c r="F25" s="496"/>
      <c r="H25" s="556" t="s">
        <v>278</v>
      </c>
      <c r="I25" s="333" t="s">
        <v>968</v>
      </c>
    </row>
    <row r="26" spans="1:11">
      <c r="A26" s="333" t="s">
        <v>332</v>
      </c>
      <c r="F26" s="496"/>
      <c r="I26" s="333" t="s">
        <v>969</v>
      </c>
    </row>
    <row r="27" spans="1:11">
      <c r="A27" s="333" t="s">
        <v>970</v>
      </c>
      <c r="F27" s="496"/>
      <c r="I27" s="333" t="s">
        <v>971</v>
      </c>
    </row>
    <row r="28" spans="1:11">
      <c r="A28" s="333" t="s">
        <v>972</v>
      </c>
      <c r="F28" s="496"/>
      <c r="I28" s="557" t="s">
        <v>973</v>
      </c>
    </row>
    <row r="29" spans="1:11" ht="15" customHeight="1">
      <c r="A29" s="333" t="s">
        <v>974</v>
      </c>
      <c r="B29" s="558"/>
      <c r="C29" s="558"/>
      <c r="D29" s="558"/>
      <c r="E29" s="558"/>
      <c r="F29" s="558"/>
      <c r="G29" s="558"/>
      <c r="H29" s="496"/>
      <c r="I29" s="333" t="s">
        <v>975</v>
      </c>
    </row>
    <row r="30" spans="1:11">
      <c r="A30" s="333" t="s">
        <v>976</v>
      </c>
      <c r="B30" s="558"/>
      <c r="C30" s="558"/>
      <c r="D30" s="558"/>
      <c r="E30" s="558"/>
      <c r="F30" s="558"/>
      <c r="G30" s="558"/>
      <c r="H30" s="559"/>
    </row>
    <row r="31" spans="1:11">
      <c r="A31" s="560" t="s">
        <v>977</v>
      </c>
      <c r="B31" s="558"/>
      <c r="C31" s="558"/>
      <c r="D31" s="558"/>
      <c r="E31" s="558"/>
      <c r="F31" s="558"/>
      <c r="G31" s="558"/>
      <c r="H31" s="559"/>
    </row>
    <row r="32" spans="1:11">
      <c r="A32" s="560" t="s">
        <v>978</v>
      </c>
      <c r="B32" s="561"/>
      <c r="C32" s="496"/>
      <c r="D32" s="496"/>
      <c r="E32" s="496"/>
      <c r="F32" s="496"/>
      <c r="G32" s="562"/>
      <c r="H32" s="559"/>
    </row>
    <row r="33" spans="1:8">
      <c r="A33" s="560" t="s">
        <v>979</v>
      </c>
      <c r="B33" s="563"/>
      <c r="C33" s="496"/>
      <c r="D33" s="496"/>
      <c r="E33" s="496"/>
      <c r="F33" s="496"/>
      <c r="G33" s="562"/>
      <c r="H33" s="559"/>
    </row>
    <row r="34" spans="1:8">
      <c r="A34" s="333" t="s">
        <v>980</v>
      </c>
      <c r="B34" s="563"/>
      <c r="C34" s="496"/>
      <c r="D34" s="496"/>
      <c r="E34" s="496"/>
      <c r="F34" s="496"/>
      <c r="G34" s="562"/>
      <c r="H34" s="559"/>
    </row>
    <row r="35" spans="1:8">
      <c r="B35" s="563"/>
      <c r="C35" s="496"/>
      <c r="D35" s="496"/>
      <c r="E35" s="496"/>
      <c r="F35" s="496"/>
      <c r="G35" s="562"/>
      <c r="H35" s="559"/>
    </row>
    <row r="36" spans="1:8">
      <c r="C36" s="496"/>
      <c r="D36" s="496"/>
      <c r="E36" s="496"/>
      <c r="F36" s="496"/>
    </row>
    <row r="37" spans="1:8">
      <c r="B37" s="563"/>
      <c r="C37" s="496"/>
      <c r="D37" s="496"/>
      <c r="E37" s="496"/>
      <c r="F37" s="496"/>
      <c r="G37" s="562"/>
      <c r="H37" s="559"/>
    </row>
    <row r="38" spans="1:8">
      <c r="B38" s="564"/>
      <c r="C38" s="496"/>
      <c r="D38" s="496"/>
      <c r="E38" s="496"/>
      <c r="F38" s="496"/>
    </row>
    <row r="39" spans="1:8">
      <c r="B39" s="564"/>
      <c r="C39" s="496"/>
      <c r="D39" s="496"/>
      <c r="E39" s="496"/>
      <c r="F39" s="496"/>
    </row>
    <row r="40" spans="1:8">
      <c r="B40" s="496"/>
    </row>
    <row r="41" spans="1:8">
      <c r="B41" s="564"/>
      <c r="D41" s="496"/>
      <c r="E41" s="496"/>
      <c r="F41" s="496"/>
    </row>
    <row r="42" spans="1:8">
      <c r="A42" s="565"/>
      <c r="B42" s="564"/>
    </row>
    <row r="43" spans="1:8">
      <c r="B43" s="564"/>
    </row>
    <row r="44" spans="1:8">
      <c r="B44" s="564"/>
    </row>
    <row r="47" spans="1:8">
      <c r="B47" s="496"/>
    </row>
    <row r="48" spans="1:8">
      <c r="B48" s="496"/>
    </row>
    <row r="50" spans="3:6">
      <c r="C50" s="496"/>
      <c r="D50" s="496"/>
      <c r="E50" s="496"/>
      <c r="F50" s="496"/>
    </row>
    <row r="51" spans="3:6">
      <c r="C51" s="496"/>
      <c r="D51" s="496"/>
      <c r="E51" s="496"/>
      <c r="F51" s="496"/>
    </row>
    <row r="55" spans="3:6">
      <c r="C55" s="496"/>
      <c r="D55" s="496"/>
      <c r="E55" s="496"/>
      <c r="F55" s="496"/>
    </row>
    <row r="56" spans="3:6">
      <c r="C56" s="496"/>
      <c r="D56" s="496"/>
      <c r="E56" s="496"/>
      <c r="F56" s="496"/>
    </row>
    <row r="57" spans="3:6">
      <c r="C57" s="496"/>
      <c r="D57" s="496"/>
      <c r="E57" s="496"/>
      <c r="F57" s="496"/>
    </row>
    <row r="58" spans="3:6">
      <c r="C58" s="496"/>
      <c r="D58" s="496"/>
      <c r="E58" s="496"/>
      <c r="F58" s="496"/>
    </row>
    <row r="59" spans="3:6">
      <c r="C59" s="496"/>
      <c r="D59" s="496"/>
      <c r="E59" s="496"/>
      <c r="F59" s="496"/>
    </row>
    <row r="60" spans="3:6">
      <c r="C60" s="496"/>
      <c r="D60" s="496"/>
      <c r="E60" s="496"/>
      <c r="F60" s="496"/>
    </row>
    <row r="61" spans="3:6">
      <c r="C61" s="496"/>
      <c r="D61" s="496"/>
      <c r="E61" s="496"/>
      <c r="F61" s="496"/>
    </row>
    <row r="62" spans="3:6">
      <c r="C62" s="496"/>
      <c r="D62" s="496"/>
      <c r="E62" s="496"/>
      <c r="F62" s="496"/>
    </row>
    <row r="63" spans="3:6">
      <c r="C63" s="496"/>
      <c r="D63" s="496"/>
      <c r="E63" s="496"/>
      <c r="F63" s="496"/>
    </row>
    <row r="64" spans="3:6">
      <c r="C64" s="496"/>
      <c r="D64" s="496"/>
      <c r="E64" s="496"/>
      <c r="F64" s="496"/>
    </row>
    <row r="65" spans="3:6">
      <c r="C65" s="496"/>
      <c r="D65" s="496"/>
      <c r="E65" s="496"/>
      <c r="F65" s="496"/>
    </row>
    <row r="66" spans="3:6">
      <c r="C66" s="496"/>
      <c r="D66" s="496"/>
      <c r="E66" s="496"/>
      <c r="F66" s="496"/>
    </row>
    <row r="67" spans="3:6">
      <c r="C67" s="496"/>
      <c r="D67" s="496"/>
      <c r="E67" s="496"/>
      <c r="F67" s="496"/>
    </row>
  </sheetData>
  <mergeCells count="1">
    <mergeCell ref="A3:K3"/>
  </mergeCells>
  <hyperlinks>
    <hyperlink ref="K2" location="පටුන!A1" display="පටුන වෙත"/>
  </hyperlinks>
  <pageMargins left="0.74791666666666701" right="0.74791666666666701" top="0.98402777777777795" bottom="0.98402777777777795" header="0.51180555555555596" footer="0.5"/>
  <pageSetup paperSize="9" scale="78" firstPageNumber="0" orientation="landscape" r:id="rId1"/>
  <headerFooter alignWithMargins="0">
    <oddHeader>&amp;L&amp;"Calibri"&amp;10&amp;K000000 [Public]&amp;1#_x000D_</oddHeader>
    <oddFooter xml:space="preserve">&amp;R&amp;F / &amp;D          </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97"/>
  <sheetViews>
    <sheetView showGridLines="0" zoomScaleNormal="100" workbookViewId="0">
      <selection activeCell="K2" sqref="K2"/>
    </sheetView>
  </sheetViews>
  <sheetFormatPr defaultColWidth="9.75" defaultRowHeight="13.5"/>
  <cols>
    <col min="1" max="1" width="51" style="333" customWidth="1"/>
    <col min="2" max="11" width="12.25" style="333" customWidth="1"/>
    <col min="12" max="16384" width="9.75" style="333"/>
  </cols>
  <sheetData>
    <row r="1" spans="1:12" ht="15.75">
      <c r="A1" s="488" t="s">
        <v>114</v>
      </c>
      <c r="B1" s="488"/>
      <c r="C1" s="491"/>
      <c r="D1" s="488"/>
      <c r="E1" s="488"/>
      <c r="F1" s="488"/>
      <c r="G1" s="488"/>
      <c r="H1" s="488"/>
      <c r="I1" s="488"/>
      <c r="J1" s="488"/>
      <c r="K1" s="491" t="s">
        <v>981</v>
      </c>
    </row>
    <row r="2" spans="1:12" ht="15.75">
      <c r="A2" s="488"/>
      <c r="B2" s="488"/>
      <c r="C2" s="491"/>
      <c r="D2" s="488"/>
      <c r="E2" s="488"/>
      <c r="F2" s="488"/>
      <c r="G2" s="488"/>
      <c r="H2" s="488"/>
      <c r="I2" s="488"/>
      <c r="J2" s="488"/>
      <c r="K2" s="1981" t="s">
        <v>1482</v>
      </c>
    </row>
    <row r="3" spans="1:12" ht="15.75">
      <c r="A3" s="2144" t="s">
        <v>39</v>
      </c>
      <c r="B3" s="2144"/>
      <c r="C3" s="2144"/>
      <c r="D3" s="2144"/>
      <c r="E3" s="2144"/>
      <c r="F3" s="2144"/>
      <c r="G3" s="2144"/>
      <c r="H3" s="2144"/>
      <c r="I3" s="2144"/>
      <c r="J3" s="2144"/>
      <c r="K3" s="2144"/>
    </row>
    <row r="4" spans="1:12" ht="14.25" thickBot="1"/>
    <row r="5" spans="1:12" s="552" customFormat="1" ht="14.25" thickBot="1">
      <c r="A5" s="1702" t="s">
        <v>150</v>
      </c>
      <c r="B5" s="1693">
        <v>2014</v>
      </c>
      <c r="C5" s="1599">
        <v>2015</v>
      </c>
      <c r="D5" s="1599">
        <v>2016</v>
      </c>
      <c r="E5" s="1599">
        <v>2017</v>
      </c>
      <c r="F5" s="1599">
        <v>2018</v>
      </c>
      <c r="G5" s="1599">
        <v>2019</v>
      </c>
      <c r="H5" s="1599">
        <v>2020</v>
      </c>
      <c r="I5" s="1599">
        <v>2021</v>
      </c>
      <c r="J5" s="1599" t="s">
        <v>228</v>
      </c>
      <c r="K5" s="1600" t="s">
        <v>229</v>
      </c>
    </row>
    <row r="6" spans="1:12">
      <c r="A6" s="1703" t="s">
        <v>982</v>
      </c>
      <c r="B6" s="1719"/>
      <c r="C6" s="1711"/>
      <c r="D6" s="1711"/>
      <c r="E6" s="1711"/>
      <c r="F6" s="1711"/>
      <c r="G6" s="1711"/>
      <c r="H6" s="1711"/>
      <c r="I6" s="1711"/>
      <c r="J6" s="1711"/>
      <c r="K6" s="1712"/>
    </row>
    <row r="7" spans="1:12">
      <c r="A7" s="1714" t="s">
        <v>983</v>
      </c>
      <c r="B7" s="1720">
        <f t="shared" ref="B7:H7" si="0">B8+B10</f>
        <v>10971</v>
      </c>
      <c r="C7" s="567">
        <f t="shared" si="0"/>
        <v>10997</v>
      </c>
      <c r="D7" s="567">
        <f t="shared" si="0"/>
        <v>11021</v>
      </c>
      <c r="E7" s="567">
        <f t="shared" si="0"/>
        <v>11053</v>
      </c>
      <c r="F7" s="567">
        <f t="shared" si="0"/>
        <v>11044</v>
      </c>
      <c r="G7" s="567">
        <f t="shared" si="0"/>
        <v>11084</v>
      </c>
      <c r="H7" s="567">
        <f t="shared" si="0"/>
        <v>11091</v>
      </c>
      <c r="I7" s="567">
        <v>11088</v>
      </c>
      <c r="J7" s="567">
        <v>11074</v>
      </c>
      <c r="K7" s="1713">
        <v>11052</v>
      </c>
    </row>
    <row r="8" spans="1:12">
      <c r="A8" s="1715" t="s">
        <v>984</v>
      </c>
      <c r="B8" s="1720">
        <v>10121</v>
      </c>
      <c r="C8" s="567">
        <v>10144</v>
      </c>
      <c r="D8" s="567">
        <v>10162</v>
      </c>
      <c r="E8" s="567">
        <v>10194</v>
      </c>
      <c r="F8" s="567">
        <v>10175</v>
      </c>
      <c r="G8" s="567">
        <v>10165</v>
      </c>
      <c r="H8" s="567">
        <v>10155</v>
      </c>
      <c r="I8" s="567">
        <v>10146</v>
      </c>
      <c r="J8" s="567">
        <v>10126</v>
      </c>
      <c r="K8" s="1713">
        <v>10104</v>
      </c>
    </row>
    <row r="9" spans="1:12">
      <c r="A9" s="1716" t="s">
        <v>985</v>
      </c>
      <c r="B9" s="1721">
        <v>352</v>
      </c>
      <c r="C9" s="567">
        <v>352</v>
      </c>
      <c r="D9" s="567">
        <v>353</v>
      </c>
      <c r="E9" s="567">
        <v>353</v>
      </c>
      <c r="F9" s="567">
        <v>353</v>
      </c>
      <c r="G9" s="567">
        <v>373</v>
      </c>
      <c r="H9" s="567">
        <v>373</v>
      </c>
      <c r="I9" s="567">
        <v>396</v>
      </c>
      <c r="J9" s="567">
        <v>396</v>
      </c>
      <c r="K9" s="1713">
        <v>396</v>
      </c>
    </row>
    <row r="10" spans="1:12">
      <c r="A10" s="1715" t="s">
        <v>986</v>
      </c>
      <c r="B10" s="1720">
        <f t="shared" ref="B10:H10" si="1">B12+B11</f>
        <v>850</v>
      </c>
      <c r="C10" s="567">
        <f t="shared" si="1"/>
        <v>853</v>
      </c>
      <c r="D10" s="567">
        <f t="shared" si="1"/>
        <v>859</v>
      </c>
      <c r="E10" s="567">
        <f t="shared" si="1"/>
        <v>859</v>
      </c>
      <c r="F10" s="567">
        <f t="shared" si="1"/>
        <v>869</v>
      </c>
      <c r="G10" s="567">
        <f t="shared" si="1"/>
        <v>919</v>
      </c>
      <c r="H10" s="567">
        <f t="shared" si="1"/>
        <v>936</v>
      </c>
      <c r="I10" s="567">
        <v>942</v>
      </c>
      <c r="J10" s="567">
        <v>948</v>
      </c>
      <c r="K10" s="1713">
        <v>948</v>
      </c>
    </row>
    <row r="11" spans="1:12">
      <c r="A11" s="1716" t="s">
        <v>987</v>
      </c>
      <c r="B11" s="1720">
        <v>103</v>
      </c>
      <c r="C11" s="495">
        <v>104</v>
      </c>
      <c r="D11" s="495">
        <v>105</v>
      </c>
      <c r="E11" s="567">
        <v>106</v>
      </c>
      <c r="F11" s="567">
        <f>80+26</f>
        <v>106</v>
      </c>
      <c r="G11" s="567">
        <f>89+29</f>
        <v>118</v>
      </c>
      <c r="H11" s="567">
        <f>90+30</f>
        <v>120</v>
      </c>
      <c r="I11" s="567">
        <v>123</v>
      </c>
      <c r="J11" s="567">
        <v>126</v>
      </c>
      <c r="K11" s="1713">
        <v>126</v>
      </c>
    </row>
    <row r="12" spans="1:12">
      <c r="A12" s="1716" t="s">
        <v>988</v>
      </c>
      <c r="B12" s="1720">
        <v>747</v>
      </c>
      <c r="C12" s="495">
        <v>749</v>
      </c>
      <c r="D12" s="495">
        <v>754</v>
      </c>
      <c r="E12" s="567">
        <v>753</v>
      </c>
      <c r="F12" s="567">
        <v>763</v>
      </c>
      <c r="G12" s="567">
        <v>801</v>
      </c>
      <c r="H12" s="567">
        <v>816</v>
      </c>
      <c r="I12" s="567">
        <v>819</v>
      </c>
      <c r="J12" s="567">
        <v>822</v>
      </c>
      <c r="K12" s="1713">
        <v>822</v>
      </c>
    </row>
    <row r="13" spans="1:12">
      <c r="A13" s="1717"/>
      <c r="B13" s="1720"/>
      <c r="C13" s="495"/>
      <c r="D13" s="495"/>
      <c r="E13" s="567"/>
      <c r="F13" s="567"/>
      <c r="G13" s="567"/>
      <c r="H13" s="567"/>
      <c r="I13" s="567"/>
      <c r="J13" s="567"/>
      <c r="K13" s="1713"/>
    </row>
    <row r="14" spans="1:12">
      <c r="A14" s="1705" t="s">
        <v>989</v>
      </c>
      <c r="B14" s="1720">
        <f>B15+B16+B19</f>
        <v>4354011</v>
      </c>
      <c r="C14" s="495">
        <f>C15+C16+C19</f>
        <v>4418173</v>
      </c>
      <c r="D14" s="495" t="s">
        <v>990</v>
      </c>
      <c r="E14" s="567">
        <f>E15+E16+E19</f>
        <v>4446401</v>
      </c>
      <c r="F14" s="567">
        <f>F15+F16+F19</f>
        <v>4538148</v>
      </c>
      <c r="G14" s="567">
        <f>G15+G16+G19</f>
        <v>4408262</v>
      </c>
      <c r="H14" s="495" t="s">
        <v>991</v>
      </c>
      <c r="I14" s="495" t="s">
        <v>992</v>
      </c>
      <c r="J14" s="495" t="s">
        <v>993</v>
      </c>
      <c r="K14" s="1616" t="s">
        <v>994</v>
      </c>
      <c r="L14" s="568"/>
    </row>
    <row r="15" spans="1:12">
      <c r="A15" s="1715" t="s">
        <v>995</v>
      </c>
      <c r="B15" s="1720">
        <v>4078798</v>
      </c>
      <c r="C15" s="495">
        <v>4129534</v>
      </c>
      <c r="D15" s="495">
        <v>4143107</v>
      </c>
      <c r="E15" s="567">
        <v>4165964</v>
      </c>
      <c r="F15" s="567">
        <v>4214772</v>
      </c>
      <c r="G15" s="567">
        <v>4061653</v>
      </c>
      <c r="H15" s="567">
        <v>4063685</v>
      </c>
      <c r="I15" s="567">
        <v>4048937</v>
      </c>
      <c r="J15" s="567">
        <v>3969597</v>
      </c>
      <c r="K15" s="1713">
        <v>3888409</v>
      </c>
      <c r="L15" s="569"/>
    </row>
    <row r="16" spans="1:12">
      <c r="A16" s="1715" t="s">
        <v>986</v>
      </c>
      <c r="B16" s="1720">
        <f>B17+B18</f>
        <v>194294</v>
      </c>
      <c r="C16" s="495">
        <f>C17+C18</f>
        <v>201034</v>
      </c>
      <c r="D16" s="495">
        <f t="shared" ref="D16:I16" si="2">D17+D18</f>
        <v>202410</v>
      </c>
      <c r="E16" s="567">
        <f t="shared" si="2"/>
        <v>199334</v>
      </c>
      <c r="F16" s="567">
        <f t="shared" si="2"/>
        <v>202907</v>
      </c>
      <c r="G16" s="567">
        <f t="shared" si="2"/>
        <v>206386</v>
      </c>
      <c r="H16" s="567">
        <f t="shared" si="2"/>
        <v>208604</v>
      </c>
      <c r="I16" s="567">
        <f t="shared" si="2"/>
        <v>211529</v>
      </c>
      <c r="J16" s="567">
        <v>210853</v>
      </c>
      <c r="K16" s="1713">
        <v>210250</v>
      </c>
    </row>
    <row r="17" spans="1:12">
      <c r="A17" s="1716" t="s">
        <v>987</v>
      </c>
      <c r="B17" s="1720">
        <v>131397</v>
      </c>
      <c r="C17" s="495">
        <v>136228</v>
      </c>
      <c r="D17" s="495">
        <v>136407</v>
      </c>
      <c r="E17" s="567">
        <v>136462</v>
      </c>
      <c r="F17" s="567">
        <f>139581+2451</f>
        <v>142032</v>
      </c>
      <c r="G17" s="567">
        <f>135600+2467</f>
        <v>138067</v>
      </c>
      <c r="H17" s="567">
        <f>136230+2496</f>
        <v>138726</v>
      </c>
      <c r="I17" s="567">
        <f>138828+2391</f>
        <v>141219</v>
      </c>
      <c r="J17" s="567">
        <v>141719</v>
      </c>
      <c r="K17" s="1713">
        <v>141750</v>
      </c>
    </row>
    <row r="18" spans="1:12">
      <c r="A18" s="1716" t="s">
        <v>988</v>
      </c>
      <c r="B18" s="1720">
        <v>62897</v>
      </c>
      <c r="C18" s="495">
        <v>64806</v>
      </c>
      <c r="D18" s="495">
        <v>66003</v>
      </c>
      <c r="E18" s="567">
        <v>62872</v>
      </c>
      <c r="F18" s="567">
        <v>60875</v>
      </c>
      <c r="G18" s="567">
        <v>68319</v>
      </c>
      <c r="H18" s="567">
        <v>69878</v>
      </c>
      <c r="I18" s="567">
        <v>70310</v>
      </c>
      <c r="J18" s="567">
        <v>69134</v>
      </c>
      <c r="K18" s="1713">
        <v>68500</v>
      </c>
    </row>
    <row r="19" spans="1:12">
      <c r="A19" s="1715" t="s">
        <v>996</v>
      </c>
      <c r="B19" s="1720">
        <v>80919</v>
      </c>
      <c r="C19" s="495">
        <v>87605</v>
      </c>
      <c r="D19" s="495" t="s">
        <v>997</v>
      </c>
      <c r="E19" s="495">
        <v>81103</v>
      </c>
      <c r="F19" s="495">
        <v>120469</v>
      </c>
      <c r="G19" s="495">
        <v>140223</v>
      </c>
      <c r="H19" s="495" t="s">
        <v>997</v>
      </c>
      <c r="I19" s="495" t="s">
        <v>997</v>
      </c>
      <c r="J19" s="495" t="s">
        <v>997</v>
      </c>
      <c r="K19" s="1616" t="s">
        <v>997</v>
      </c>
    </row>
    <row r="20" spans="1:12">
      <c r="A20" s="1717"/>
      <c r="B20" s="1720"/>
      <c r="C20" s="495"/>
      <c r="D20" s="495"/>
      <c r="E20" s="567"/>
      <c r="F20" s="567"/>
      <c r="G20" s="567"/>
      <c r="H20" s="567"/>
      <c r="I20" s="567"/>
      <c r="J20" s="567"/>
      <c r="K20" s="1713"/>
    </row>
    <row r="21" spans="1:12">
      <c r="A21" s="1705" t="s">
        <v>998</v>
      </c>
      <c r="B21" s="1720">
        <v>348288</v>
      </c>
      <c r="C21" s="495">
        <v>323337</v>
      </c>
      <c r="D21" s="495">
        <v>326966</v>
      </c>
      <c r="E21" s="567">
        <v>322135</v>
      </c>
      <c r="F21" s="567">
        <v>328632</v>
      </c>
      <c r="G21" s="495" t="s">
        <v>999</v>
      </c>
      <c r="H21" s="567">
        <v>319405</v>
      </c>
      <c r="I21" s="567">
        <v>304105</v>
      </c>
      <c r="J21" s="567">
        <v>292517</v>
      </c>
      <c r="K21" s="1713">
        <v>291122</v>
      </c>
    </row>
    <row r="22" spans="1:12">
      <c r="A22" s="1717"/>
      <c r="B22" s="1720"/>
      <c r="C22" s="495"/>
      <c r="D22" s="495"/>
      <c r="E22" s="567"/>
      <c r="F22" s="567"/>
      <c r="G22" s="567"/>
      <c r="H22" s="567"/>
      <c r="I22" s="567"/>
      <c r="J22" s="567"/>
      <c r="K22" s="1713"/>
    </row>
    <row r="23" spans="1:12">
      <c r="A23" s="1705" t="s">
        <v>1000</v>
      </c>
      <c r="B23" s="1720">
        <f>B24+B25+B26</f>
        <v>253649</v>
      </c>
      <c r="C23" s="495">
        <f>C24+C25+C26</f>
        <v>259967</v>
      </c>
      <c r="D23" s="495" t="s">
        <v>1001</v>
      </c>
      <c r="E23" s="567">
        <f>E24+E25+E26</f>
        <v>263934</v>
      </c>
      <c r="F23" s="567">
        <f>F24+F25+F26</f>
        <v>272998</v>
      </c>
      <c r="G23" s="567">
        <f>G24+G25+G26</f>
        <v>275371</v>
      </c>
      <c r="H23" s="495" t="s">
        <v>1002</v>
      </c>
      <c r="I23" s="495" t="s">
        <v>1003</v>
      </c>
      <c r="J23" s="495">
        <v>251906</v>
      </c>
      <c r="K23" s="1616">
        <v>255924</v>
      </c>
      <c r="L23" s="568"/>
    </row>
    <row r="24" spans="1:12">
      <c r="A24" s="1715" t="s">
        <v>995</v>
      </c>
      <c r="B24" s="1720">
        <v>232990</v>
      </c>
      <c r="C24" s="495">
        <v>236999</v>
      </c>
      <c r="D24" s="495">
        <v>235999</v>
      </c>
      <c r="E24" s="567">
        <v>241591</v>
      </c>
      <c r="F24" s="567">
        <v>247334</v>
      </c>
      <c r="G24" s="567">
        <v>246592</v>
      </c>
      <c r="H24" s="567">
        <v>249494</v>
      </c>
      <c r="I24" s="567">
        <v>241054</v>
      </c>
      <c r="J24" s="495">
        <v>236738</v>
      </c>
      <c r="K24" s="1616">
        <v>241114</v>
      </c>
    </row>
    <row r="25" spans="1:12">
      <c r="A25" s="1715" t="s">
        <v>986</v>
      </c>
      <c r="B25" s="1720">
        <f>6461+6471</f>
        <v>12932</v>
      </c>
      <c r="C25" s="495">
        <f>6776+7075</f>
        <v>13851</v>
      </c>
      <c r="D25" s="495">
        <f>6503+6872</f>
        <v>13375</v>
      </c>
      <c r="E25" s="495">
        <f>6414+6555</f>
        <v>12969</v>
      </c>
      <c r="F25" s="495">
        <v>14151</v>
      </c>
      <c r="G25" s="495">
        <v>15211</v>
      </c>
      <c r="H25" s="495">
        <v>15900</v>
      </c>
      <c r="I25" s="495">
        <v>15622</v>
      </c>
      <c r="J25" s="495">
        <v>15168</v>
      </c>
      <c r="K25" s="1616">
        <v>14810</v>
      </c>
    </row>
    <row r="26" spans="1:12">
      <c r="A26" s="1715" t="s">
        <v>996</v>
      </c>
      <c r="B26" s="1720">
        <v>7727</v>
      </c>
      <c r="C26" s="495">
        <v>9117</v>
      </c>
      <c r="D26" s="495" t="s">
        <v>997</v>
      </c>
      <c r="E26" s="495">
        <v>9374</v>
      </c>
      <c r="F26" s="495">
        <v>11513</v>
      </c>
      <c r="G26" s="495">
        <v>13568</v>
      </c>
      <c r="H26" s="495" t="s">
        <v>997</v>
      </c>
      <c r="I26" s="495" t="s">
        <v>997</v>
      </c>
      <c r="J26" s="495" t="s">
        <v>997</v>
      </c>
      <c r="K26" s="1616" t="s">
        <v>997</v>
      </c>
    </row>
    <row r="27" spans="1:12">
      <c r="A27" s="1705" t="s">
        <v>1004</v>
      </c>
      <c r="B27" s="1720">
        <v>7</v>
      </c>
      <c r="C27" s="495">
        <v>8</v>
      </c>
      <c r="D27" s="495">
        <v>8</v>
      </c>
      <c r="E27" s="495">
        <v>8</v>
      </c>
      <c r="F27" s="495">
        <v>8</v>
      </c>
      <c r="G27" s="495">
        <v>8</v>
      </c>
      <c r="H27" s="495">
        <v>8</v>
      </c>
      <c r="I27" s="495">
        <v>8</v>
      </c>
      <c r="J27" s="495">
        <v>8</v>
      </c>
      <c r="K27" s="1616">
        <v>8</v>
      </c>
    </row>
    <row r="28" spans="1:12">
      <c r="A28" s="1705" t="s">
        <v>1005</v>
      </c>
      <c r="B28" s="1720"/>
      <c r="C28" s="495"/>
      <c r="D28" s="495"/>
      <c r="E28" s="495"/>
      <c r="F28" s="495"/>
      <c r="G28" s="495"/>
      <c r="H28" s="495"/>
      <c r="I28" s="495"/>
      <c r="J28" s="495"/>
      <c r="K28" s="1616"/>
    </row>
    <row r="29" spans="1:12">
      <c r="A29" s="1715" t="s">
        <v>995</v>
      </c>
      <c r="B29" s="1720">
        <f t="shared" ref="B29:H30" si="3">B15/B24</f>
        <v>17.506322159749345</v>
      </c>
      <c r="C29" s="495">
        <f t="shared" si="3"/>
        <v>17.424267612943513</v>
      </c>
      <c r="D29" s="495">
        <f t="shared" si="3"/>
        <v>17.555612523781882</v>
      </c>
      <c r="E29" s="495">
        <f t="shared" si="3"/>
        <v>17.24387083955942</v>
      </c>
      <c r="F29" s="495">
        <f t="shared" si="3"/>
        <v>17.040811210751453</v>
      </c>
      <c r="G29" s="495">
        <f t="shared" si="3"/>
        <v>16.471146671424865</v>
      </c>
      <c r="H29" s="495">
        <f t="shared" si="3"/>
        <v>16.287706317586796</v>
      </c>
      <c r="I29" s="495">
        <v>16.79680486529989</v>
      </c>
      <c r="J29" s="495">
        <v>16.767891086348623</v>
      </c>
      <c r="K29" s="1616" t="s">
        <v>997</v>
      </c>
    </row>
    <row r="30" spans="1:12">
      <c r="A30" s="1715" t="s">
        <v>986</v>
      </c>
      <c r="B30" s="1720">
        <f t="shared" si="3"/>
        <v>15.024280853696258</v>
      </c>
      <c r="C30" s="495">
        <f t="shared" si="3"/>
        <v>14.514042307414627</v>
      </c>
      <c r="D30" s="495">
        <f t="shared" si="3"/>
        <v>15.133457943925233</v>
      </c>
      <c r="E30" s="495">
        <f t="shared" si="3"/>
        <v>15.370036240265248</v>
      </c>
      <c r="F30" s="495">
        <f t="shared" si="3"/>
        <v>14.338703978517419</v>
      </c>
      <c r="G30" s="495">
        <f t="shared" si="3"/>
        <v>13.568207218460325</v>
      </c>
      <c r="H30" s="495">
        <f t="shared" si="3"/>
        <v>13.119748427672956</v>
      </c>
      <c r="I30" s="495">
        <v>13.540455767507362</v>
      </c>
      <c r="J30" s="495">
        <v>13.901173523206751</v>
      </c>
      <c r="K30" s="1616" t="s">
        <v>997</v>
      </c>
    </row>
    <row r="31" spans="1:12">
      <c r="A31" s="1715" t="s">
        <v>996</v>
      </c>
      <c r="B31" s="1720">
        <f>B19/B26</f>
        <v>10.472240196712825</v>
      </c>
      <c r="C31" s="495">
        <f>C19/C26</f>
        <v>9.6089722496435233</v>
      </c>
      <c r="D31" s="495" t="s">
        <v>997</v>
      </c>
      <c r="E31" s="495">
        <f>E19/E26</f>
        <v>8.651909537017282</v>
      </c>
      <c r="F31" s="495">
        <f>F19/F26</f>
        <v>10.463736645531139</v>
      </c>
      <c r="G31" s="495">
        <f>G19/G26</f>
        <v>10.33483195754717</v>
      </c>
      <c r="H31" s="495" t="s">
        <v>997</v>
      </c>
      <c r="I31" s="495" t="s">
        <v>997</v>
      </c>
      <c r="J31" s="495" t="s">
        <v>997</v>
      </c>
      <c r="K31" s="1616" t="s">
        <v>997</v>
      </c>
    </row>
    <row r="32" spans="1:12">
      <c r="A32" s="1704"/>
      <c r="B32" s="1720"/>
      <c r="C32" s="495"/>
      <c r="D32" s="495"/>
      <c r="E32" s="495"/>
      <c r="F32" s="495"/>
      <c r="G32" s="495"/>
      <c r="H32" s="495"/>
      <c r="I32" s="495"/>
      <c r="J32" s="495"/>
      <c r="K32" s="1616"/>
    </row>
    <row r="33" spans="1:11">
      <c r="A33" s="1704" t="s">
        <v>1006</v>
      </c>
      <c r="B33" s="1720"/>
      <c r="C33" s="495"/>
      <c r="D33" s="495"/>
      <c r="E33" s="495"/>
      <c r="F33" s="495"/>
      <c r="G33" s="495"/>
      <c r="H33" s="495"/>
      <c r="I33" s="495"/>
      <c r="J33" s="495"/>
      <c r="K33" s="1616"/>
    </row>
    <row r="34" spans="1:11">
      <c r="A34" s="1705" t="s">
        <v>1007</v>
      </c>
      <c r="B34" s="1720">
        <v>15</v>
      </c>
      <c r="C34" s="495">
        <v>15</v>
      </c>
      <c r="D34" s="495">
        <v>15</v>
      </c>
      <c r="E34" s="495">
        <v>15</v>
      </c>
      <c r="F34" s="495">
        <v>15</v>
      </c>
      <c r="G34" s="495">
        <v>15</v>
      </c>
      <c r="H34" s="495">
        <v>15</v>
      </c>
      <c r="I34" s="495">
        <v>17</v>
      </c>
      <c r="J34" s="495">
        <v>17</v>
      </c>
      <c r="K34" s="1616">
        <v>17</v>
      </c>
    </row>
    <row r="35" spans="1:11">
      <c r="A35" s="1705" t="s">
        <v>1008</v>
      </c>
      <c r="B35" s="1720">
        <v>80222</v>
      </c>
      <c r="C35" s="495">
        <v>83778</v>
      </c>
      <c r="D35" s="495">
        <v>84451</v>
      </c>
      <c r="E35" s="495">
        <v>88527</v>
      </c>
      <c r="F35" s="495">
        <v>93787</v>
      </c>
      <c r="G35" s="495">
        <v>100944</v>
      </c>
      <c r="H35" s="495">
        <v>106641</v>
      </c>
      <c r="I35" s="495">
        <v>119068</v>
      </c>
      <c r="J35" s="495">
        <v>128236</v>
      </c>
      <c r="K35" s="1616">
        <v>141340</v>
      </c>
    </row>
    <row r="36" spans="1:11">
      <c r="A36" s="1705" t="s">
        <v>1009</v>
      </c>
      <c r="B36" s="1720">
        <f t="shared" ref="B36:H36" si="4">SUM(B37:B38)</f>
        <v>17563</v>
      </c>
      <c r="C36" s="495">
        <f t="shared" si="4"/>
        <v>15925</v>
      </c>
      <c r="D36" s="495">
        <f t="shared" si="4"/>
        <v>16505</v>
      </c>
      <c r="E36" s="495">
        <f t="shared" si="4"/>
        <v>17307</v>
      </c>
      <c r="F36" s="495">
        <f t="shared" si="4"/>
        <v>18653</v>
      </c>
      <c r="G36" s="495">
        <f t="shared" si="4"/>
        <v>19350</v>
      </c>
      <c r="H36" s="495">
        <f t="shared" si="4"/>
        <v>19346</v>
      </c>
      <c r="I36" s="495">
        <v>20168</v>
      </c>
      <c r="J36" s="495">
        <v>19843</v>
      </c>
      <c r="K36" s="1616">
        <v>19284</v>
      </c>
    </row>
    <row r="37" spans="1:11">
      <c r="A37" s="1715" t="s">
        <v>1010</v>
      </c>
      <c r="B37" s="1720">
        <v>5610</v>
      </c>
      <c r="C37" s="495">
        <v>5199</v>
      </c>
      <c r="D37" s="495">
        <v>5440</v>
      </c>
      <c r="E37" s="495">
        <v>5669</v>
      </c>
      <c r="F37" s="495">
        <v>6003</v>
      </c>
      <c r="G37" s="495">
        <v>6321</v>
      </c>
      <c r="H37" s="495">
        <v>6525</v>
      </c>
      <c r="I37" s="495">
        <v>7004</v>
      </c>
      <c r="J37" s="495">
        <v>7022</v>
      </c>
      <c r="K37" s="1616">
        <v>6891</v>
      </c>
    </row>
    <row r="38" spans="1:11">
      <c r="A38" s="1715" t="s">
        <v>1011</v>
      </c>
      <c r="B38" s="1720">
        <v>11953</v>
      </c>
      <c r="C38" s="495">
        <v>10726</v>
      </c>
      <c r="D38" s="495">
        <v>11065</v>
      </c>
      <c r="E38" s="495">
        <v>11638</v>
      </c>
      <c r="F38" s="495">
        <v>12650</v>
      </c>
      <c r="G38" s="495">
        <v>13029</v>
      </c>
      <c r="H38" s="495">
        <v>12821</v>
      </c>
      <c r="I38" s="495">
        <v>13164</v>
      </c>
      <c r="J38" s="495">
        <v>12821</v>
      </c>
      <c r="K38" s="1616">
        <v>12393</v>
      </c>
    </row>
    <row r="39" spans="1:11">
      <c r="A39" s="1705" t="s">
        <v>1012</v>
      </c>
      <c r="B39" s="1720">
        <f t="shared" ref="B39:H39" si="5">SUM(B40:B41)</f>
        <v>36372</v>
      </c>
      <c r="C39" s="495">
        <f t="shared" si="5"/>
        <v>37058</v>
      </c>
      <c r="D39" s="495">
        <f t="shared" si="5"/>
        <v>36382</v>
      </c>
      <c r="E39" s="495">
        <f t="shared" si="5"/>
        <v>36136</v>
      </c>
      <c r="F39" s="495">
        <f t="shared" si="5"/>
        <v>36983</v>
      </c>
      <c r="G39" s="495">
        <f t="shared" si="5"/>
        <v>34881</v>
      </c>
      <c r="H39" s="495">
        <f t="shared" si="5"/>
        <v>32066</v>
      </c>
      <c r="I39" s="495">
        <v>36011</v>
      </c>
      <c r="J39" s="495">
        <v>40677</v>
      </c>
      <c r="K39" s="1616" t="s">
        <v>997</v>
      </c>
    </row>
    <row r="40" spans="1:11">
      <c r="A40" s="1715" t="s">
        <v>1013</v>
      </c>
      <c r="B40" s="1720">
        <v>8141</v>
      </c>
      <c r="C40" s="495">
        <v>7513</v>
      </c>
      <c r="D40" s="495">
        <v>7574</v>
      </c>
      <c r="E40" s="495">
        <v>10121</v>
      </c>
      <c r="F40" s="495">
        <v>10959</v>
      </c>
      <c r="G40" s="495">
        <v>9991</v>
      </c>
      <c r="H40" s="495">
        <v>7501</v>
      </c>
      <c r="I40" s="495">
        <v>10122</v>
      </c>
      <c r="J40" s="495">
        <v>10348</v>
      </c>
      <c r="K40" s="1616" t="s">
        <v>997</v>
      </c>
    </row>
    <row r="41" spans="1:11">
      <c r="A41" s="1715" t="s">
        <v>1014</v>
      </c>
      <c r="B41" s="1720">
        <f>SUM(B42:B53)</f>
        <v>28231</v>
      </c>
      <c r="C41" s="495">
        <f t="shared" ref="C41:H41" si="6">SUM(C42:C53)</f>
        <v>29545</v>
      </c>
      <c r="D41" s="495">
        <f t="shared" si="6"/>
        <v>28808</v>
      </c>
      <c r="E41" s="495">
        <f t="shared" si="6"/>
        <v>26015</v>
      </c>
      <c r="F41" s="495">
        <f t="shared" si="6"/>
        <v>26024</v>
      </c>
      <c r="G41" s="495">
        <f t="shared" si="6"/>
        <v>24890</v>
      </c>
      <c r="H41" s="495">
        <f t="shared" si="6"/>
        <v>24565</v>
      </c>
      <c r="I41" s="495">
        <v>25889</v>
      </c>
      <c r="J41" s="495">
        <v>30329</v>
      </c>
      <c r="K41" s="1616" t="s">
        <v>997</v>
      </c>
    </row>
    <row r="42" spans="1:11">
      <c r="A42" s="1716" t="s">
        <v>1015</v>
      </c>
      <c r="B42" s="1720">
        <v>14662</v>
      </c>
      <c r="C42" s="495">
        <v>16387</v>
      </c>
      <c r="D42" s="495">
        <v>14082</v>
      </c>
      <c r="E42" s="495">
        <v>10305</v>
      </c>
      <c r="F42" s="495">
        <v>12664</v>
      </c>
      <c r="G42" s="495">
        <v>9565</v>
      </c>
      <c r="H42" s="495">
        <v>11795</v>
      </c>
      <c r="I42" s="495">
        <v>11424</v>
      </c>
      <c r="J42" s="495">
        <v>10906</v>
      </c>
      <c r="K42" s="1616" t="s">
        <v>997</v>
      </c>
    </row>
    <row r="43" spans="1:11">
      <c r="A43" s="1716" t="s">
        <v>1016</v>
      </c>
      <c r="B43" s="1720">
        <v>5726</v>
      </c>
      <c r="C43" s="495">
        <v>5152</v>
      </c>
      <c r="D43" s="495">
        <v>5630</v>
      </c>
      <c r="E43" s="495">
        <v>5648</v>
      </c>
      <c r="F43" s="495">
        <v>5849</v>
      </c>
      <c r="G43" s="495">
        <v>5445</v>
      </c>
      <c r="H43" s="495">
        <v>3842</v>
      </c>
      <c r="I43" s="495">
        <v>3427</v>
      </c>
      <c r="J43" s="495">
        <v>7232</v>
      </c>
      <c r="K43" s="1616" t="s">
        <v>997</v>
      </c>
    </row>
    <row r="44" spans="1:11">
      <c r="A44" s="1716" t="s">
        <v>1017</v>
      </c>
      <c r="B44" s="1720">
        <v>239</v>
      </c>
      <c r="C44" s="495">
        <v>337</v>
      </c>
      <c r="D44" s="495">
        <v>414</v>
      </c>
      <c r="E44" s="495">
        <v>627</v>
      </c>
      <c r="F44" s="495">
        <v>728</v>
      </c>
      <c r="G44" s="495">
        <v>767</v>
      </c>
      <c r="H44" s="495">
        <v>814</v>
      </c>
      <c r="I44" s="495">
        <v>698</v>
      </c>
      <c r="J44" s="495">
        <v>379</v>
      </c>
      <c r="K44" s="1616" t="s">
        <v>997</v>
      </c>
    </row>
    <row r="45" spans="1:11">
      <c r="A45" s="1716" t="s">
        <v>1018</v>
      </c>
      <c r="B45" s="1720">
        <v>2295</v>
      </c>
      <c r="C45" s="495">
        <v>2711</v>
      </c>
      <c r="D45" s="495">
        <v>3027</v>
      </c>
      <c r="E45" s="495">
        <v>3142</v>
      </c>
      <c r="F45" s="495">
        <v>2916</v>
      </c>
      <c r="G45" s="495">
        <v>3393</v>
      </c>
      <c r="H45" s="495">
        <v>1849</v>
      </c>
      <c r="I45" s="495">
        <v>2861</v>
      </c>
      <c r="J45" s="495">
        <v>3314</v>
      </c>
      <c r="K45" s="1616" t="s">
        <v>997</v>
      </c>
    </row>
    <row r="46" spans="1:11">
      <c r="A46" s="1716" t="s">
        <v>1019</v>
      </c>
      <c r="B46" s="1720">
        <v>1438</v>
      </c>
      <c r="C46" s="495">
        <v>1344</v>
      </c>
      <c r="D46" s="495">
        <v>1617</v>
      </c>
      <c r="E46" s="495">
        <v>1713</v>
      </c>
      <c r="F46" s="495">
        <v>1053</v>
      </c>
      <c r="G46" s="495">
        <v>1026</v>
      </c>
      <c r="H46" s="495">
        <v>1516</v>
      </c>
      <c r="I46" s="495">
        <v>1943</v>
      </c>
      <c r="J46" s="495">
        <v>1603</v>
      </c>
      <c r="K46" s="1616" t="s">
        <v>997</v>
      </c>
    </row>
    <row r="47" spans="1:11">
      <c r="A47" s="1716" t="s">
        <v>1020</v>
      </c>
      <c r="B47" s="1720">
        <v>1144</v>
      </c>
      <c r="C47" s="495">
        <v>1145</v>
      </c>
      <c r="D47" s="495">
        <v>1135</v>
      </c>
      <c r="E47" s="495">
        <v>1176</v>
      </c>
      <c r="F47" s="495">
        <v>182</v>
      </c>
      <c r="G47" s="495">
        <v>1188</v>
      </c>
      <c r="H47" s="495">
        <v>969</v>
      </c>
      <c r="I47" s="495">
        <v>1258</v>
      </c>
      <c r="J47" s="495">
        <v>1278</v>
      </c>
      <c r="K47" s="1616" t="s">
        <v>997</v>
      </c>
    </row>
    <row r="48" spans="1:11">
      <c r="A48" s="1716" t="s">
        <v>1021</v>
      </c>
      <c r="B48" s="1720">
        <v>68</v>
      </c>
      <c r="C48" s="495">
        <v>79</v>
      </c>
      <c r="D48" s="495">
        <v>91</v>
      </c>
      <c r="E48" s="495">
        <v>148</v>
      </c>
      <c r="F48" s="495">
        <v>78</v>
      </c>
      <c r="G48" s="495">
        <v>87</v>
      </c>
      <c r="H48" s="495">
        <v>87</v>
      </c>
      <c r="I48" s="495" t="s">
        <v>269</v>
      </c>
      <c r="J48" s="495">
        <v>72</v>
      </c>
      <c r="K48" s="1616" t="s">
        <v>997</v>
      </c>
    </row>
    <row r="49" spans="1:11">
      <c r="A49" s="1716" t="s">
        <v>1022</v>
      </c>
      <c r="B49" s="1720">
        <v>867</v>
      </c>
      <c r="C49" s="495">
        <v>710</v>
      </c>
      <c r="D49" s="495">
        <v>799</v>
      </c>
      <c r="E49" s="495">
        <v>742</v>
      </c>
      <c r="F49" s="495">
        <v>428</v>
      </c>
      <c r="G49" s="495">
        <v>920</v>
      </c>
      <c r="H49" s="495">
        <v>1142</v>
      </c>
      <c r="I49" s="495">
        <v>943</v>
      </c>
      <c r="J49" s="495">
        <v>1209</v>
      </c>
      <c r="K49" s="1616" t="s">
        <v>997</v>
      </c>
    </row>
    <row r="50" spans="1:11">
      <c r="A50" s="1716" t="s">
        <v>1023</v>
      </c>
      <c r="B50" s="1720">
        <v>57</v>
      </c>
      <c r="C50" s="495">
        <v>69</v>
      </c>
      <c r="D50" s="495">
        <v>73</v>
      </c>
      <c r="E50" s="495">
        <v>79</v>
      </c>
      <c r="F50" s="495">
        <v>77</v>
      </c>
      <c r="G50" s="495">
        <v>54</v>
      </c>
      <c r="H50" s="495">
        <v>10</v>
      </c>
      <c r="I50" s="495">
        <v>5</v>
      </c>
      <c r="J50" s="495">
        <v>64</v>
      </c>
      <c r="K50" s="1616" t="s">
        <v>997</v>
      </c>
    </row>
    <row r="51" spans="1:11">
      <c r="A51" s="1716" t="s">
        <v>1024</v>
      </c>
      <c r="B51" s="1720">
        <v>214</v>
      </c>
      <c r="C51" s="495">
        <v>77</v>
      </c>
      <c r="D51" s="495">
        <v>224</v>
      </c>
      <c r="E51" s="495">
        <v>355</v>
      </c>
      <c r="F51" s="495">
        <v>294</v>
      </c>
      <c r="G51" s="495">
        <v>242</v>
      </c>
      <c r="H51" s="495">
        <v>115</v>
      </c>
      <c r="I51" s="495">
        <v>310</v>
      </c>
      <c r="J51" s="495">
        <v>334</v>
      </c>
      <c r="K51" s="1616" t="s">
        <v>997</v>
      </c>
    </row>
    <row r="52" spans="1:11">
      <c r="A52" s="1716" t="s">
        <v>1025</v>
      </c>
      <c r="B52" s="1720">
        <v>947</v>
      </c>
      <c r="C52" s="495">
        <v>1043</v>
      </c>
      <c r="D52" s="495">
        <v>946</v>
      </c>
      <c r="E52" s="495">
        <v>1153</v>
      </c>
      <c r="F52" s="495">
        <v>1030</v>
      </c>
      <c r="G52" s="495">
        <v>1210</v>
      </c>
      <c r="H52" s="495">
        <v>1175</v>
      </c>
      <c r="I52" s="495">
        <v>1409</v>
      </c>
      <c r="J52" s="495">
        <v>1425</v>
      </c>
      <c r="K52" s="1616" t="s">
        <v>997</v>
      </c>
    </row>
    <row r="53" spans="1:11">
      <c r="A53" s="1716" t="s">
        <v>1026</v>
      </c>
      <c r="B53" s="1720">
        <f>399+175</f>
        <v>574</v>
      </c>
      <c r="C53" s="495">
        <f>264+227</f>
        <v>491</v>
      </c>
      <c r="D53" s="495">
        <f>601+169</f>
        <v>770</v>
      </c>
      <c r="E53" s="495">
        <f>741+186</f>
        <v>927</v>
      </c>
      <c r="F53" s="495">
        <f>555+170</f>
        <v>725</v>
      </c>
      <c r="G53" s="495">
        <f>745+248</f>
        <v>993</v>
      </c>
      <c r="H53" s="495">
        <f>1006+245</f>
        <v>1251</v>
      </c>
      <c r="I53" s="495">
        <v>1611</v>
      </c>
      <c r="J53" s="495">
        <v>2513</v>
      </c>
      <c r="K53" s="1616" t="s">
        <v>997</v>
      </c>
    </row>
    <row r="54" spans="1:11">
      <c r="A54" s="1705" t="s">
        <v>1027</v>
      </c>
      <c r="B54" s="1720">
        <v>25200</v>
      </c>
      <c r="C54" s="495">
        <v>25676</v>
      </c>
      <c r="D54" s="495">
        <v>29083</v>
      </c>
      <c r="E54" s="495">
        <v>30668</v>
      </c>
      <c r="F54" s="495">
        <v>31451</v>
      </c>
      <c r="G54" s="495">
        <v>31902</v>
      </c>
      <c r="H54" s="495">
        <v>41669</v>
      </c>
      <c r="I54" s="495">
        <v>43927</v>
      </c>
      <c r="J54" s="495" t="s">
        <v>1028</v>
      </c>
      <c r="K54" s="1616" t="s">
        <v>997</v>
      </c>
    </row>
    <row r="55" spans="1:11">
      <c r="A55" s="1705" t="s">
        <v>1029</v>
      </c>
      <c r="B55" s="1720">
        <v>143740</v>
      </c>
      <c r="C55" s="495">
        <v>149572</v>
      </c>
      <c r="D55" s="495">
        <v>155550</v>
      </c>
      <c r="E55" s="495">
        <v>160517</v>
      </c>
      <c r="F55" s="495">
        <v>163160</v>
      </c>
      <c r="G55" s="495">
        <v>167992</v>
      </c>
      <c r="H55" s="495">
        <v>181206</v>
      </c>
      <c r="I55" s="495">
        <v>194366</v>
      </c>
      <c r="J55" s="495" t="s">
        <v>1030</v>
      </c>
      <c r="K55" s="1616" t="s">
        <v>997</v>
      </c>
    </row>
    <row r="56" spans="1:11">
      <c r="A56" s="1705"/>
      <c r="B56" s="1720"/>
      <c r="C56" s="495"/>
      <c r="D56" s="495"/>
      <c r="E56" s="495"/>
      <c r="F56" s="495"/>
      <c r="G56" s="495"/>
      <c r="H56" s="495"/>
      <c r="I56" s="495"/>
      <c r="J56" s="495"/>
      <c r="K56" s="1616"/>
    </row>
    <row r="57" spans="1:11">
      <c r="A57" s="1704" t="s">
        <v>1031</v>
      </c>
      <c r="B57" s="1720"/>
      <c r="C57" s="495"/>
      <c r="D57" s="495"/>
      <c r="E57" s="495"/>
      <c r="F57" s="495"/>
      <c r="G57" s="495"/>
      <c r="H57" s="495"/>
      <c r="I57" s="495"/>
      <c r="J57" s="495"/>
      <c r="K57" s="1616"/>
    </row>
    <row r="58" spans="1:11" ht="27">
      <c r="A58" s="1714" t="s">
        <v>1032</v>
      </c>
      <c r="B58" s="1720">
        <v>1191</v>
      </c>
      <c r="C58" s="495">
        <v>1353</v>
      </c>
      <c r="D58" s="495">
        <v>764</v>
      </c>
      <c r="E58" s="495">
        <v>819</v>
      </c>
      <c r="F58" s="495">
        <v>1147</v>
      </c>
      <c r="G58" s="495">
        <v>1290</v>
      </c>
      <c r="H58" s="495">
        <v>1239</v>
      </c>
      <c r="I58" s="495">
        <v>1071</v>
      </c>
      <c r="J58" s="495">
        <v>1136</v>
      </c>
      <c r="K58" s="1616">
        <v>1410</v>
      </c>
    </row>
    <row r="59" spans="1:11">
      <c r="A59" s="1715" t="s">
        <v>1033</v>
      </c>
      <c r="B59" s="1720">
        <v>531</v>
      </c>
      <c r="C59" s="495">
        <v>635</v>
      </c>
      <c r="D59" s="495">
        <v>313</v>
      </c>
      <c r="E59" s="495">
        <v>333</v>
      </c>
      <c r="F59" s="495">
        <v>525</v>
      </c>
      <c r="G59" s="495">
        <v>582</v>
      </c>
      <c r="H59" s="495">
        <v>570</v>
      </c>
      <c r="I59" s="495">
        <v>478</v>
      </c>
      <c r="J59" s="495">
        <v>526</v>
      </c>
      <c r="K59" s="1616">
        <v>585</v>
      </c>
    </row>
    <row r="60" spans="1:11">
      <c r="A60" s="1715" t="s">
        <v>1034</v>
      </c>
      <c r="B60" s="1720">
        <v>660</v>
      </c>
      <c r="C60" s="495">
        <v>718</v>
      </c>
      <c r="D60" s="495">
        <v>451</v>
      </c>
      <c r="E60" s="495">
        <v>486</v>
      </c>
      <c r="F60" s="495">
        <v>622</v>
      </c>
      <c r="G60" s="495">
        <v>708</v>
      </c>
      <c r="H60" s="495">
        <v>669</v>
      </c>
      <c r="I60" s="495">
        <v>593</v>
      </c>
      <c r="J60" s="495">
        <v>610</v>
      </c>
      <c r="K60" s="1616">
        <v>825</v>
      </c>
    </row>
    <row r="61" spans="1:11">
      <c r="A61" s="1705"/>
      <c r="B61" s="1720"/>
      <c r="C61" s="495"/>
      <c r="D61" s="495"/>
      <c r="E61" s="495"/>
      <c r="F61" s="495"/>
      <c r="G61" s="495"/>
      <c r="H61" s="495"/>
      <c r="I61" s="495"/>
      <c r="J61" s="495"/>
      <c r="K61" s="1616"/>
    </row>
    <row r="62" spans="1:11">
      <c r="A62" s="1705" t="s">
        <v>1035</v>
      </c>
      <c r="B62" s="1720">
        <v>2277</v>
      </c>
      <c r="C62" s="495">
        <v>2291</v>
      </c>
      <c r="D62" s="495">
        <v>2659</v>
      </c>
      <c r="E62" s="495">
        <v>2972</v>
      </c>
      <c r="F62" s="495">
        <v>2089</v>
      </c>
      <c r="G62" s="495">
        <v>2691</v>
      </c>
      <c r="H62" s="495">
        <v>3413</v>
      </c>
      <c r="I62" s="495">
        <v>3014</v>
      </c>
      <c r="J62" s="495">
        <v>3043</v>
      </c>
      <c r="K62" s="1616">
        <v>3417</v>
      </c>
    </row>
    <row r="63" spans="1:11">
      <c r="A63" s="1715" t="s">
        <v>1033</v>
      </c>
      <c r="B63" s="1720">
        <v>1754</v>
      </c>
      <c r="C63" s="495">
        <v>1588</v>
      </c>
      <c r="D63" s="495">
        <v>1876</v>
      </c>
      <c r="E63" s="495">
        <v>2282</v>
      </c>
      <c r="F63" s="495">
        <v>1593</v>
      </c>
      <c r="G63" s="495">
        <v>2099</v>
      </c>
      <c r="H63" s="495">
        <v>2900</v>
      </c>
      <c r="I63" s="495">
        <v>2387</v>
      </c>
      <c r="J63" s="495">
        <v>2370</v>
      </c>
      <c r="K63" s="1616">
        <v>2538</v>
      </c>
    </row>
    <row r="64" spans="1:11">
      <c r="A64" s="1715" t="s">
        <v>1034</v>
      </c>
      <c r="B64" s="1720">
        <v>523</v>
      </c>
      <c r="C64" s="495">
        <v>703</v>
      </c>
      <c r="D64" s="495">
        <v>783</v>
      </c>
      <c r="E64" s="495">
        <v>690</v>
      </c>
      <c r="F64" s="495">
        <v>496</v>
      </c>
      <c r="G64" s="495">
        <v>592</v>
      </c>
      <c r="H64" s="495">
        <v>513</v>
      </c>
      <c r="I64" s="495">
        <v>627</v>
      </c>
      <c r="J64" s="495">
        <v>673</v>
      </c>
      <c r="K64" s="1616">
        <v>879</v>
      </c>
    </row>
    <row r="65" spans="1:11">
      <c r="A65" s="1705"/>
      <c r="B65" s="1720"/>
      <c r="C65" s="495"/>
      <c r="D65" s="495"/>
      <c r="E65" s="495"/>
      <c r="F65" s="495"/>
      <c r="G65" s="495"/>
      <c r="H65" s="495"/>
      <c r="I65" s="495"/>
      <c r="J65" s="495"/>
      <c r="K65" s="1616"/>
    </row>
    <row r="66" spans="1:11">
      <c r="A66" s="1705" t="s">
        <v>1036</v>
      </c>
      <c r="B66" s="1720">
        <v>28535</v>
      </c>
      <c r="C66" s="495">
        <v>44148</v>
      </c>
      <c r="D66" s="495">
        <v>47017</v>
      </c>
      <c r="E66" s="495">
        <v>65212</v>
      </c>
      <c r="F66" s="495">
        <v>61150</v>
      </c>
      <c r="G66" s="495">
        <v>78007</v>
      </c>
      <c r="H66" s="495">
        <v>47621</v>
      </c>
      <c r="I66" s="495">
        <v>45033</v>
      </c>
      <c r="J66" s="495">
        <v>117954</v>
      </c>
      <c r="K66" s="1616">
        <v>112369</v>
      </c>
    </row>
    <row r="67" spans="1:11">
      <c r="A67" s="1715" t="s">
        <v>1037</v>
      </c>
      <c r="B67" s="1720">
        <v>3481</v>
      </c>
      <c r="C67" s="495">
        <v>4171</v>
      </c>
      <c r="D67" s="495">
        <v>4169</v>
      </c>
      <c r="E67" s="495">
        <v>6104</v>
      </c>
      <c r="F67" s="495">
        <v>8818</v>
      </c>
      <c r="G67" s="495">
        <v>11199</v>
      </c>
      <c r="H67" s="495">
        <v>8670</v>
      </c>
      <c r="I67" s="495">
        <v>4633</v>
      </c>
      <c r="J67" s="495">
        <v>9782</v>
      </c>
      <c r="K67" s="1616">
        <v>15980</v>
      </c>
    </row>
    <row r="68" spans="1:11">
      <c r="A68" s="1715" t="s">
        <v>1038</v>
      </c>
      <c r="B68" s="1720">
        <v>6185</v>
      </c>
      <c r="C68" s="495">
        <v>11787</v>
      </c>
      <c r="D68" s="495">
        <v>11182</v>
      </c>
      <c r="E68" s="495">
        <v>8798</v>
      </c>
      <c r="F68" s="495">
        <v>13755</v>
      </c>
      <c r="G68" s="495">
        <v>11387</v>
      </c>
      <c r="H68" s="495">
        <v>8266</v>
      </c>
      <c r="I68" s="495">
        <v>7441</v>
      </c>
      <c r="J68" s="495">
        <v>50029</v>
      </c>
      <c r="K68" s="1616">
        <v>24430</v>
      </c>
    </row>
    <row r="69" spans="1:11">
      <c r="A69" s="1715" t="s">
        <v>1039</v>
      </c>
      <c r="B69" s="1720">
        <v>7711</v>
      </c>
      <c r="C69" s="495">
        <v>10484</v>
      </c>
      <c r="D69" s="495">
        <v>17517</v>
      </c>
      <c r="E69" s="495">
        <v>23890</v>
      </c>
      <c r="F69" s="495">
        <v>20810</v>
      </c>
      <c r="G69" s="495">
        <v>25696</v>
      </c>
      <c r="H69" s="495">
        <v>15608</v>
      </c>
      <c r="I69" s="495">
        <v>17253</v>
      </c>
      <c r="J69" s="495">
        <v>25432</v>
      </c>
      <c r="K69" s="1616">
        <v>28191</v>
      </c>
    </row>
    <row r="70" spans="1:11">
      <c r="A70" s="1715" t="s">
        <v>1040</v>
      </c>
      <c r="B70" s="1720">
        <v>720</v>
      </c>
      <c r="C70" s="495">
        <v>1244</v>
      </c>
      <c r="D70" s="495">
        <v>1957</v>
      </c>
      <c r="E70" s="495">
        <v>1219</v>
      </c>
      <c r="F70" s="495">
        <v>1780</v>
      </c>
      <c r="G70" s="495">
        <v>1933</v>
      </c>
      <c r="H70" s="495">
        <v>2118</v>
      </c>
      <c r="I70" s="495">
        <v>3897</v>
      </c>
      <c r="J70" s="495">
        <v>4903</v>
      </c>
      <c r="K70" s="1616">
        <v>6156</v>
      </c>
    </row>
    <row r="71" spans="1:11">
      <c r="A71" s="1715" t="s">
        <v>1041</v>
      </c>
      <c r="B71" s="1720">
        <v>10438</v>
      </c>
      <c r="C71" s="495">
        <v>16462</v>
      </c>
      <c r="D71" s="495">
        <v>12192</v>
      </c>
      <c r="E71" s="495">
        <v>25201</v>
      </c>
      <c r="F71" s="495">
        <v>15987</v>
      </c>
      <c r="G71" s="495">
        <v>27792</v>
      </c>
      <c r="H71" s="495">
        <v>12959</v>
      </c>
      <c r="I71" s="495">
        <v>11809</v>
      </c>
      <c r="J71" s="495">
        <v>27808</v>
      </c>
      <c r="K71" s="1616">
        <v>37612</v>
      </c>
    </row>
    <row r="72" spans="1:11">
      <c r="A72" s="1705"/>
      <c r="B72" s="1720"/>
      <c r="C72" s="495"/>
      <c r="D72" s="495"/>
      <c r="E72" s="495"/>
      <c r="F72" s="495"/>
      <c r="G72" s="495"/>
      <c r="H72" s="495"/>
      <c r="I72" s="495"/>
      <c r="J72" s="495"/>
      <c r="K72" s="1616"/>
    </row>
    <row r="73" spans="1:11">
      <c r="A73" s="1704" t="s">
        <v>1042</v>
      </c>
      <c r="B73" s="1722"/>
      <c r="C73" s="495"/>
      <c r="D73" s="495"/>
      <c r="E73" s="495"/>
      <c r="F73" s="495"/>
      <c r="G73" s="495"/>
      <c r="H73" s="495"/>
      <c r="I73" s="495"/>
      <c r="J73" s="495"/>
      <c r="K73" s="1616"/>
    </row>
    <row r="74" spans="1:11">
      <c r="A74" s="1705" t="s">
        <v>1043</v>
      </c>
      <c r="B74" s="1722">
        <v>190150</v>
      </c>
      <c r="C74" s="495">
        <v>225046.8</v>
      </c>
      <c r="D74" s="495">
        <v>238290</v>
      </c>
      <c r="E74" s="495">
        <v>257446.39999999999</v>
      </c>
      <c r="F74" s="495">
        <v>266916.35962275282</v>
      </c>
      <c r="G74" s="495">
        <v>290237</v>
      </c>
      <c r="H74" s="495" t="s">
        <v>997</v>
      </c>
      <c r="I74" s="495">
        <v>310613.44269961677</v>
      </c>
      <c r="J74" s="495">
        <v>367490.99029897619</v>
      </c>
      <c r="K74" s="1616">
        <v>445767.04600683332</v>
      </c>
    </row>
    <row r="75" spans="1:11">
      <c r="A75" s="1715" t="s">
        <v>1044</v>
      </c>
      <c r="B75" s="1722">
        <v>139787</v>
      </c>
      <c r="C75" s="495">
        <v>169600.2</v>
      </c>
      <c r="D75" s="495">
        <v>179319.2</v>
      </c>
      <c r="E75" s="495">
        <v>187627.9</v>
      </c>
      <c r="F75" s="495">
        <v>195168.11981689912</v>
      </c>
      <c r="G75" s="495">
        <v>234392</v>
      </c>
      <c r="H75" s="495" t="s">
        <v>997</v>
      </c>
      <c r="I75" s="495">
        <v>261715.95544592279</v>
      </c>
      <c r="J75" s="495">
        <v>328969.41385328554</v>
      </c>
      <c r="K75" s="1616">
        <v>394676.29417522845</v>
      </c>
    </row>
    <row r="76" spans="1:11">
      <c r="A76" s="1715" t="s">
        <v>1045</v>
      </c>
      <c r="B76" s="1722">
        <v>50363</v>
      </c>
      <c r="C76" s="495">
        <v>55446.6</v>
      </c>
      <c r="D76" s="495">
        <v>58970.8</v>
      </c>
      <c r="E76" s="495">
        <v>69818.5</v>
      </c>
      <c r="F76" s="495">
        <v>71748.239805853693</v>
      </c>
      <c r="G76" s="495">
        <v>55845</v>
      </c>
      <c r="H76" s="495" t="s">
        <v>997</v>
      </c>
      <c r="I76" s="495">
        <v>48897.487253694009</v>
      </c>
      <c r="J76" s="495">
        <v>38521.57644569064</v>
      </c>
      <c r="K76" s="1616">
        <v>51090.751831604844</v>
      </c>
    </row>
    <row r="77" spans="1:11" ht="14.25" thickBot="1">
      <c r="A77" s="1718" t="s">
        <v>1046</v>
      </c>
      <c r="B77" s="1723">
        <v>1.84</v>
      </c>
      <c r="C77" s="1625">
        <v>2.06</v>
      </c>
      <c r="D77" s="1625">
        <v>1.99</v>
      </c>
      <c r="E77" s="1625">
        <v>1.93</v>
      </c>
      <c r="F77" s="1625">
        <v>1.86</v>
      </c>
      <c r="G77" s="1625">
        <v>1.93</v>
      </c>
      <c r="H77" s="1624" t="s">
        <v>997</v>
      </c>
      <c r="I77" s="1625">
        <v>1.7636095304812323</v>
      </c>
      <c r="J77" s="1625">
        <v>1.5271551864026798</v>
      </c>
      <c r="K77" s="1626">
        <v>1.6133639169538792</v>
      </c>
    </row>
    <row r="78" spans="1:11">
      <c r="A78" s="333" t="s">
        <v>277</v>
      </c>
      <c r="G78" s="556" t="s">
        <v>278</v>
      </c>
      <c r="H78" s="570" t="s">
        <v>1047</v>
      </c>
    </row>
    <row r="79" spans="1:11">
      <c r="A79" s="333" t="s">
        <v>332</v>
      </c>
      <c r="H79" s="333" t="s">
        <v>1048</v>
      </c>
    </row>
    <row r="80" spans="1:11">
      <c r="A80" s="333" t="s">
        <v>1049</v>
      </c>
      <c r="H80" s="333" t="s">
        <v>1050</v>
      </c>
    </row>
    <row r="81" spans="1:8">
      <c r="A81" s="571" t="s">
        <v>1051</v>
      </c>
      <c r="H81" s="333" t="s">
        <v>1052</v>
      </c>
    </row>
    <row r="82" spans="1:8">
      <c r="A82" s="333" t="s">
        <v>1053</v>
      </c>
      <c r="H82" s="570" t="s">
        <v>1054</v>
      </c>
    </row>
    <row r="83" spans="1:8">
      <c r="A83" s="333" t="s">
        <v>1055</v>
      </c>
      <c r="H83" s="333" t="s">
        <v>161</v>
      </c>
    </row>
    <row r="84" spans="1:8">
      <c r="A84" s="571" t="s">
        <v>1056</v>
      </c>
    </row>
    <row r="85" spans="1:8">
      <c r="A85" s="571" t="s">
        <v>1057</v>
      </c>
    </row>
    <row r="86" spans="1:8">
      <c r="A86" s="333" t="s">
        <v>1058</v>
      </c>
    </row>
    <row r="87" spans="1:8">
      <c r="A87" s="333" t="s">
        <v>1059</v>
      </c>
    </row>
    <row r="88" spans="1:8">
      <c r="A88" s="333" t="s">
        <v>1060</v>
      </c>
    </row>
    <row r="89" spans="1:8">
      <c r="A89" s="333" t="s">
        <v>1061</v>
      </c>
    </row>
    <row r="90" spans="1:8">
      <c r="A90" s="333" t="s">
        <v>1062</v>
      </c>
    </row>
    <row r="91" spans="1:8">
      <c r="A91" s="333" t="s">
        <v>1063</v>
      </c>
    </row>
    <row r="92" spans="1:8">
      <c r="A92" s="333" t="s">
        <v>1064</v>
      </c>
      <c r="B92" s="572"/>
    </row>
    <row r="93" spans="1:8">
      <c r="A93" s="333" t="s">
        <v>1065</v>
      </c>
    </row>
    <row r="94" spans="1:8">
      <c r="A94" s="333" t="s">
        <v>1066</v>
      </c>
      <c r="B94" s="573"/>
      <c r="C94" s="573"/>
    </row>
    <row r="95" spans="1:8">
      <c r="A95" s="571" t="s">
        <v>1067</v>
      </c>
      <c r="B95" s="573"/>
      <c r="C95" s="573"/>
    </row>
    <row r="96" spans="1:8">
      <c r="A96" s="571" t="s">
        <v>1068</v>
      </c>
      <c r="B96" s="572"/>
      <c r="C96" s="572"/>
    </row>
    <row r="97" spans="1:1">
      <c r="A97" s="333" t="s">
        <v>1069</v>
      </c>
    </row>
  </sheetData>
  <mergeCells count="1">
    <mergeCell ref="A3:K3"/>
  </mergeCells>
  <hyperlinks>
    <hyperlink ref="K2" location="පටුන!A1" display="පටුන වෙත"/>
  </hyperlinks>
  <pageMargins left="0.94513888888888897" right="0.35416666666666669" top="0.19652777777777777" bottom="0" header="0.51180555555555562" footer="0"/>
  <pageSetup paperSize="9" scale="45" firstPageNumber="0" orientation="landscape" r:id="rId1"/>
  <headerFooter alignWithMargins="0">
    <oddHeader>&amp;L&amp;"Calibri"&amp;10&amp;K000000 [Public]&amp;1#_x000D_</oddHeader>
    <oddFooter>&amp;R&amp;F /&amp;D</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5"/>
  <sheetViews>
    <sheetView showGridLines="0" zoomScaleNormal="100" workbookViewId="0">
      <selection activeCell="F2" sqref="F2"/>
    </sheetView>
  </sheetViews>
  <sheetFormatPr defaultColWidth="8" defaultRowHeight="13.5"/>
  <cols>
    <col min="1" max="1" width="8" style="579"/>
    <col min="2" max="2" width="55.875" style="579" customWidth="1"/>
    <col min="3" max="4" width="9.875" style="579" customWidth="1"/>
    <col min="5" max="5" width="10.25" style="579" customWidth="1"/>
    <col min="6" max="6" width="9.875" style="579" customWidth="1"/>
    <col min="7" max="7" width="6.875" style="579" bestFit="1" customWidth="1"/>
    <col min="8" max="8" width="8.625" style="579" customWidth="1"/>
    <col min="9" max="16384" width="8" style="579"/>
  </cols>
  <sheetData>
    <row r="1" spans="1:7" ht="21.75" customHeight="1">
      <c r="A1" s="574" t="s">
        <v>114</v>
      </c>
      <c r="B1" s="575"/>
      <c r="C1" s="576"/>
      <c r="D1" s="576"/>
      <c r="E1" s="576"/>
      <c r="F1" s="577" t="s">
        <v>1070</v>
      </c>
      <c r="G1" s="578"/>
    </row>
    <row r="2" spans="1:7" ht="15.75">
      <c r="A2" s="574"/>
      <c r="B2" s="580"/>
      <c r="C2" s="580"/>
      <c r="D2" s="580"/>
      <c r="E2" s="580"/>
      <c r="F2" s="1981" t="s">
        <v>1482</v>
      </c>
      <c r="G2" s="581"/>
    </row>
    <row r="3" spans="1:7" ht="15.75">
      <c r="A3" s="2147" t="s">
        <v>1071</v>
      </c>
      <c r="B3" s="2147"/>
      <c r="C3" s="2147"/>
      <c r="D3" s="2147"/>
      <c r="E3" s="2147"/>
      <c r="F3" s="2147"/>
    </row>
    <row r="4" spans="1:7" ht="14.25" thickBot="1">
      <c r="A4" s="582"/>
      <c r="B4" s="583"/>
      <c r="C4" s="584"/>
      <c r="D4" s="582"/>
      <c r="E4" s="584"/>
      <c r="F4" s="584"/>
    </row>
    <row r="5" spans="1:7" ht="14.25" customHeight="1">
      <c r="A5" s="2148" t="s">
        <v>1072</v>
      </c>
      <c r="B5" s="2149"/>
      <c r="C5" s="2154" t="s">
        <v>1073</v>
      </c>
      <c r="D5" s="2158" t="s">
        <v>1074</v>
      </c>
      <c r="E5" s="2158"/>
      <c r="F5" s="2160" t="s">
        <v>1075</v>
      </c>
    </row>
    <row r="6" spans="1:7" ht="39" customHeight="1">
      <c r="A6" s="2150"/>
      <c r="B6" s="2151"/>
      <c r="C6" s="2155"/>
      <c r="D6" s="2159"/>
      <c r="E6" s="2159"/>
      <c r="F6" s="2161"/>
    </row>
    <row r="7" spans="1:7">
      <c r="A7" s="2150"/>
      <c r="B7" s="2151"/>
      <c r="C7" s="2156"/>
      <c r="D7" s="2162">
        <v>2022</v>
      </c>
      <c r="E7" s="2162">
        <v>2023</v>
      </c>
      <c r="F7" s="2164" t="s">
        <v>1076</v>
      </c>
    </row>
    <row r="8" spans="1:7" ht="14.25" thickBot="1">
      <c r="A8" s="2152"/>
      <c r="B8" s="2153"/>
      <c r="C8" s="2157"/>
      <c r="D8" s="2163"/>
      <c r="E8" s="2163"/>
      <c r="F8" s="2165"/>
    </row>
    <row r="9" spans="1:7">
      <c r="A9" s="1724"/>
      <c r="B9" s="585"/>
      <c r="C9" s="1724"/>
      <c r="D9" s="586"/>
      <c r="E9" s="615"/>
      <c r="F9" s="1732"/>
    </row>
    <row r="10" spans="1:7">
      <c r="A10" s="1725" t="s">
        <v>1077</v>
      </c>
      <c r="B10" s="587"/>
      <c r="C10" s="1733">
        <v>100</v>
      </c>
      <c r="D10" s="589">
        <v>163.44999999999999</v>
      </c>
      <c r="E10" s="590">
        <v>191.83333333333334</v>
      </c>
      <c r="F10" s="1726">
        <v>4</v>
      </c>
    </row>
    <row r="11" spans="1:7">
      <c r="A11" s="2145" t="s">
        <v>1078</v>
      </c>
      <c r="B11" s="2146"/>
      <c r="C11" s="1733"/>
      <c r="D11" s="589"/>
      <c r="E11" s="590"/>
      <c r="F11" s="1726"/>
    </row>
    <row r="12" spans="1:7">
      <c r="A12" s="1725"/>
      <c r="B12" s="591" t="s">
        <v>1079</v>
      </c>
      <c r="C12" s="1733">
        <v>26.232739234530477</v>
      </c>
      <c r="D12" s="588">
        <v>208.36666666666667</v>
      </c>
      <c r="E12" s="592">
        <v>233.52500000000001</v>
      </c>
      <c r="F12" s="1726">
        <v>0.3</v>
      </c>
    </row>
    <row r="13" spans="1:7">
      <c r="A13" s="1725"/>
      <c r="B13" s="593" t="s">
        <v>1080</v>
      </c>
      <c r="C13" s="1733">
        <v>1.6720878481729602</v>
      </c>
      <c r="D13" s="589">
        <v>148.84166666666667</v>
      </c>
      <c r="E13" s="590">
        <v>192.89166666666668</v>
      </c>
      <c r="F13" s="1726">
        <v>21.6</v>
      </c>
    </row>
    <row r="14" spans="1:7">
      <c r="A14" s="1725"/>
      <c r="B14" s="594" t="s">
        <v>1081</v>
      </c>
      <c r="C14" s="1733">
        <v>2.1962805100634157</v>
      </c>
      <c r="D14" s="589">
        <v>172.06666666666663</v>
      </c>
      <c r="E14" s="590">
        <v>239.75833333333333</v>
      </c>
      <c r="F14" s="1726">
        <v>6.2</v>
      </c>
    </row>
    <row r="15" spans="1:7">
      <c r="A15" s="1725"/>
      <c r="B15" s="595" t="s">
        <v>1082</v>
      </c>
      <c r="C15" s="1733">
        <v>31.562911064543304</v>
      </c>
      <c r="D15" s="589">
        <v>122.14999999999999</v>
      </c>
      <c r="E15" s="590">
        <v>148.875</v>
      </c>
      <c r="F15" s="1726">
        <v>16.399999999999999</v>
      </c>
    </row>
    <row r="16" spans="1:7">
      <c r="A16" s="1725"/>
      <c r="B16" s="595" t="s">
        <v>1083</v>
      </c>
      <c r="C16" s="1733">
        <v>3.4762278850948958</v>
      </c>
      <c r="D16" s="588">
        <v>156.82500000000002</v>
      </c>
      <c r="E16" s="592">
        <v>184.43333333333331</v>
      </c>
      <c r="F16" s="1726">
        <v>-2.5</v>
      </c>
    </row>
    <row r="17" spans="1:11">
      <c r="A17" s="1725"/>
      <c r="B17" s="591" t="s">
        <v>1084</v>
      </c>
      <c r="C17" s="1733">
        <v>3.9985267795047337</v>
      </c>
      <c r="D17" s="589">
        <v>145.81666666666669</v>
      </c>
      <c r="E17" s="590">
        <v>173.07500000000002</v>
      </c>
      <c r="F17" s="1726">
        <v>-0.2</v>
      </c>
    </row>
    <row r="18" spans="1:11">
      <c r="A18" s="1725"/>
      <c r="B18" s="591" t="s">
        <v>1085</v>
      </c>
      <c r="C18" s="1733">
        <v>12.546949652123624</v>
      </c>
      <c r="D18" s="589">
        <v>204.29999999999998</v>
      </c>
      <c r="E18" s="590">
        <v>230.36666666666667</v>
      </c>
      <c r="F18" s="1726">
        <v>-4.5999999999999996</v>
      </c>
    </row>
    <row r="19" spans="1:11">
      <c r="A19" s="1725"/>
      <c r="B19" s="596" t="s">
        <v>1086</v>
      </c>
      <c r="C19" s="1733">
        <v>2.9590443396269541</v>
      </c>
      <c r="D19" s="589">
        <v>99.783333333333346</v>
      </c>
      <c r="E19" s="590">
        <v>119.79999999999997</v>
      </c>
      <c r="F19" s="1726">
        <v>0</v>
      </c>
      <c r="K19" s="597"/>
    </row>
    <row r="20" spans="1:11">
      <c r="A20" s="1725"/>
      <c r="B20" s="598" t="s">
        <v>1087</v>
      </c>
      <c r="C20" s="1733">
        <v>1.9589065517171576</v>
      </c>
      <c r="D20" s="589">
        <v>131.85833333333332</v>
      </c>
      <c r="E20" s="590">
        <v>173.64999999999998</v>
      </c>
      <c r="F20" s="1726">
        <v>9.3000000000000007</v>
      </c>
    </row>
    <row r="21" spans="1:11">
      <c r="A21" s="1725"/>
      <c r="B21" s="596" t="s">
        <v>1088</v>
      </c>
      <c r="C21" s="1733">
        <v>5.0934182437722813</v>
      </c>
      <c r="D21" s="589">
        <v>135.73333333333332</v>
      </c>
      <c r="E21" s="590">
        <v>159.9083333333333</v>
      </c>
      <c r="F21" s="1726">
        <v>11.1</v>
      </c>
    </row>
    <row r="22" spans="1:11">
      <c r="A22" s="1725"/>
      <c r="B22" s="598" t="s">
        <v>1089</v>
      </c>
      <c r="C22" s="1733">
        <v>5.116263174472361</v>
      </c>
      <c r="D22" s="589">
        <v>191.63333333333335</v>
      </c>
      <c r="E22" s="590">
        <v>232.04166666666666</v>
      </c>
      <c r="F22" s="1726">
        <v>-1</v>
      </c>
    </row>
    <row r="23" spans="1:11" ht="14.25" thickBot="1">
      <c r="A23" s="1727"/>
      <c r="B23" s="1728" t="s">
        <v>1090</v>
      </c>
      <c r="C23" s="1734">
        <v>3.1866447163778453</v>
      </c>
      <c r="D23" s="1729">
        <v>150.65</v>
      </c>
      <c r="E23" s="1730">
        <v>184.72499999999999</v>
      </c>
      <c r="F23" s="1731">
        <v>0.6</v>
      </c>
    </row>
    <row r="24" spans="1:11">
      <c r="F24" s="581" t="s">
        <v>1091</v>
      </c>
    </row>
    <row r="25" spans="1:11">
      <c r="F25" s="599"/>
    </row>
  </sheetData>
  <mergeCells count="9">
    <mergeCell ref="A11:B11"/>
    <mergeCell ref="A3:F3"/>
    <mergeCell ref="A5:B8"/>
    <mergeCell ref="C5:C8"/>
    <mergeCell ref="D5:E6"/>
    <mergeCell ref="F5:F6"/>
    <mergeCell ref="D7:D8"/>
    <mergeCell ref="E7:E8"/>
    <mergeCell ref="F7:F8"/>
  </mergeCells>
  <hyperlinks>
    <hyperlink ref="F2" location="පටුන!A1" display="පටුන වෙත"/>
  </hyperlinks>
  <pageMargins left="0.7" right="0.7" top="0.75" bottom="0.75" header="0.3" footer="0.3"/>
  <pageSetup paperSize="9" scale="64"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6"/>
  <sheetViews>
    <sheetView showGridLines="0" zoomScaleNormal="100" workbookViewId="0">
      <selection activeCell="F2" sqref="F2"/>
    </sheetView>
  </sheetViews>
  <sheetFormatPr defaultColWidth="8" defaultRowHeight="14.25"/>
  <cols>
    <col min="1" max="1" width="8" style="603"/>
    <col min="2" max="2" width="55.875" style="603" customWidth="1"/>
    <col min="3" max="6" width="10.75" style="603" customWidth="1"/>
    <col min="7" max="7" width="6.875" style="603" bestFit="1" customWidth="1"/>
    <col min="8" max="8" width="8.625" style="603" customWidth="1"/>
    <col min="9" max="16384" width="8" style="603"/>
  </cols>
  <sheetData>
    <row r="1" spans="1:8" ht="15.75">
      <c r="A1" s="574" t="s">
        <v>114</v>
      </c>
      <c r="B1" s="600"/>
      <c r="C1" s="601"/>
      <c r="D1" s="601"/>
      <c r="E1" s="574"/>
      <c r="F1" s="577" t="s">
        <v>1092</v>
      </c>
      <c r="G1" s="602"/>
    </row>
    <row r="2" spans="1:8" ht="15.75">
      <c r="A2" s="604"/>
      <c r="B2" s="605"/>
      <c r="C2" s="605"/>
      <c r="D2" s="605"/>
      <c r="E2" s="605"/>
      <c r="F2" s="1981" t="s">
        <v>1482</v>
      </c>
      <c r="G2" s="607"/>
    </row>
    <row r="3" spans="1:8" ht="15.75">
      <c r="A3" s="2147" t="s">
        <v>1093</v>
      </c>
      <c r="B3" s="2147"/>
      <c r="C3" s="2147"/>
      <c r="D3" s="2147"/>
      <c r="E3" s="2147"/>
      <c r="F3" s="2147"/>
      <c r="G3" s="606"/>
    </row>
    <row r="4" spans="1:8" ht="15" thickBot="1">
      <c r="A4" s="608"/>
      <c r="B4" s="609"/>
      <c r="C4" s="610"/>
      <c r="D4" s="611"/>
      <c r="E4" s="610"/>
      <c r="F4" s="610"/>
      <c r="G4" s="612"/>
    </row>
    <row r="5" spans="1:8" ht="30" customHeight="1">
      <c r="A5" s="2166" t="s">
        <v>1072</v>
      </c>
      <c r="B5" s="2167"/>
      <c r="C5" s="2172" t="s">
        <v>1073</v>
      </c>
      <c r="D5" s="2175" t="s">
        <v>1074</v>
      </c>
      <c r="E5" s="2176"/>
      <c r="F5" s="2179" t="s">
        <v>1075</v>
      </c>
      <c r="G5" s="613"/>
    </row>
    <row r="6" spans="1:8" ht="23.25" customHeight="1">
      <c r="A6" s="2168"/>
      <c r="B6" s="2169"/>
      <c r="C6" s="2173"/>
      <c r="D6" s="2177"/>
      <c r="E6" s="2178"/>
      <c r="F6" s="2180"/>
      <c r="G6" s="613"/>
    </row>
    <row r="7" spans="1:8" ht="15" customHeight="1">
      <c r="A7" s="2168"/>
      <c r="B7" s="2169"/>
      <c r="C7" s="2173"/>
      <c r="D7" s="2181">
        <v>2022</v>
      </c>
      <c r="E7" s="2183">
        <v>2023</v>
      </c>
      <c r="F7" s="2185" t="s">
        <v>1076</v>
      </c>
      <c r="G7" s="614"/>
    </row>
    <row r="8" spans="1:8" ht="15.75" customHeight="1" thickBot="1">
      <c r="A8" s="2170"/>
      <c r="B8" s="2171"/>
      <c r="C8" s="2174"/>
      <c r="D8" s="2182"/>
      <c r="E8" s="2184"/>
      <c r="F8" s="2186"/>
      <c r="G8" s="614"/>
    </row>
    <row r="9" spans="1:8" ht="20.100000000000001" customHeight="1">
      <c r="A9" s="1724"/>
      <c r="B9" s="585"/>
      <c r="C9" s="1738"/>
      <c r="D9" s="586"/>
      <c r="E9" s="615"/>
      <c r="F9" s="1735"/>
    </row>
    <row r="10" spans="1:8" ht="20.100000000000001" customHeight="1">
      <c r="A10" s="1725" t="s">
        <v>1077</v>
      </c>
      <c r="B10" s="587"/>
      <c r="C10" s="1739">
        <v>100</v>
      </c>
      <c r="D10" s="589">
        <v>174.86666666666667</v>
      </c>
      <c r="E10" s="590">
        <v>203.79166666666671</v>
      </c>
      <c r="F10" s="1736">
        <v>4.2</v>
      </c>
      <c r="G10" s="616"/>
    </row>
    <row r="11" spans="1:8" ht="20.100000000000001" customHeight="1">
      <c r="A11" s="2145" t="s">
        <v>1078</v>
      </c>
      <c r="B11" s="2146"/>
      <c r="C11" s="1739"/>
      <c r="D11" s="589"/>
      <c r="E11" s="590"/>
      <c r="F11" s="1736"/>
      <c r="G11" s="617"/>
      <c r="H11" s="618"/>
    </row>
    <row r="12" spans="1:8" ht="20.100000000000001" customHeight="1">
      <c r="A12" s="1725"/>
      <c r="B12" s="591" t="s">
        <v>1079</v>
      </c>
      <c r="C12" s="1739">
        <v>39.200000000000003</v>
      </c>
      <c r="D12" s="588">
        <v>205.65833333333333</v>
      </c>
      <c r="E12" s="592">
        <v>227.46666666666661</v>
      </c>
      <c r="F12" s="1736">
        <v>1.6</v>
      </c>
      <c r="G12" s="616"/>
      <c r="H12" s="618"/>
    </row>
    <row r="13" spans="1:8" ht="20.100000000000001" customHeight="1">
      <c r="A13" s="1725"/>
      <c r="B13" s="593" t="s">
        <v>1080</v>
      </c>
      <c r="C13" s="1739">
        <v>1.9</v>
      </c>
      <c r="D13" s="589">
        <v>156.57499999999999</v>
      </c>
      <c r="E13" s="590">
        <v>203.44999999999996</v>
      </c>
      <c r="F13" s="1736">
        <v>20.399999999999999</v>
      </c>
      <c r="G13" s="616"/>
      <c r="H13" s="618"/>
    </row>
    <row r="14" spans="1:8" ht="20.100000000000001" customHeight="1">
      <c r="A14" s="1725"/>
      <c r="B14" s="594" t="s">
        <v>1081</v>
      </c>
      <c r="C14" s="1739">
        <v>3.0035058815830071</v>
      </c>
      <c r="D14" s="589">
        <v>155.81666666666663</v>
      </c>
      <c r="E14" s="590">
        <v>212.60000000000002</v>
      </c>
      <c r="F14" s="1736">
        <v>8</v>
      </c>
      <c r="G14" s="616"/>
      <c r="H14" s="618"/>
    </row>
    <row r="15" spans="1:8" ht="16.5" customHeight="1">
      <c r="A15" s="1725"/>
      <c r="B15" s="595" t="s">
        <v>1082</v>
      </c>
      <c r="C15" s="1739">
        <v>22.929353719767846</v>
      </c>
      <c r="D15" s="589">
        <v>131.84166666666667</v>
      </c>
      <c r="E15" s="590">
        <v>161.36666666666667</v>
      </c>
      <c r="F15" s="1736">
        <v>16.100000000000001</v>
      </c>
      <c r="G15" s="616"/>
      <c r="H15" s="618"/>
    </row>
    <row r="16" spans="1:8" ht="15">
      <c r="A16" s="1725"/>
      <c r="B16" s="595" t="s">
        <v>1083</v>
      </c>
      <c r="C16" s="1739">
        <v>3.0366191443526391</v>
      </c>
      <c r="D16" s="588">
        <v>170.55833333333331</v>
      </c>
      <c r="E16" s="592">
        <v>219.04999999999995</v>
      </c>
      <c r="F16" s="1736">
        <v>-1</v>
      </c>
      <c r="G16" s="616"/>
      <c r="H16" s="618"/>
    </row>
    <row r="17" spans="1:8" ht="20.100000000000001" customHeight="1">
      <c r="A17" s="1725"/>
      <c r="B17" s="591" t="s">
        <v>1084</v>
      </c>
      <c r="C17" s="1739">
        <v>3.256896421409806</v>
      </c>
      <c r="D17" s="589">
        <v>148.69166666666666</v>
      </c>
      <c r="E17" s="590">
        <v>190.49166666666667</v>
      </c>
      <c r="F17" s="1736">
        <v>8.9</v>
      </c>
      <c r="G17" s="616"/>
      <c r="H17" s="618"/>
    </row>
    <row r="18" spans="1:8" ht="20.100000000000001" customHeight="1">
      <c r="A18" s="1725"/>
      <c r="B18" s="591" t="s">
        <v>1085</v>
      </c>
      <c r="C18" s="1739">
        <v>11.017976153152178</v>
      </c>
      <c r="D18" s="589">
        <v>204.60000000000002</v>
      </c>
      <c r="E18" s="590">
        <v>227.74999999999997</v>
      </c>
      <c r="F18" s="1736">
        <v>-5.3</v>
      </c>
      <c r="G18" s="616"/>
      <c r="H18" s="618"/>
    </row>
    <row r="19" spans="1:8" ht="20.100000000000001" customHeight="1">
      <c r="A19" s="1725"/>
      <c r="B19" s="596" t="s">
        <v>1086</v>
      </c>
      <c r="C19" s="1739">
        <v>2.3755556219695055</v>
      </c>
      <c r="D19" s="589">
        <v>99.86666666666666</v>
      </c>
      <c r="E19" s="590">
        <v>119.09999999999998</v>
      </c>
      <c r="F19" s="1736">
        <v>0</v>
      </c>
      <c r="G19" s="616"/>
      <c r="H19" s="618"/>
    </row>
    <row r="20" spans="1:8" ht="20.100000000000001" customHeight="1">
      <c r="A20" s="1725"/>
      <c r="B20" s="598" t="s">
        <v>1087</v>
      </c>
      <c r="C20" s="1739">
        <v>1.6799327652335037</v>
      </c>
      <c r="D20" s="589">
        <v>142.71666666666667</v>
      </c>
      <c r="E20" s="590">
        <v>205.88333333333335</v>
      </c>
      <c r="F20" s="1736">
        <v>19</v>
      </c>
      <c r="G20" s="616"/>
      <c r="H20" s="618"/>
    </row>
    <row r="21" spans="1:8" ht="20.100000000000001" customHeight="1">
      <c r="A21" s="1725"/>
      <c r="B21" s="596" t="s">
        <v>1088</v>
      </c>
      <c r="C21" s="1739">
        <v>3.9071595550869449</v>
      </c>
      <c r="D21" s="589">
        <v>136.91666666666663</v>
      </c>
      <c r="E21" s="590">
        <v>168.04999999999998</v>
      </c>
      <c r="F21" s="1736">
        <v>15.4</v>
      </c>
      <c r="G21" s="616"/>
      <c r="H21" s="618"/>
    </row>
    <row r="22" spans="1:8" ht="20.100000000000001" customHeight="1">
      <c r="A22" s="1725"/>
      <c r="B22" s="598" t="s">
        <v>1089</v>
      </c>
      <c r="C22" s="1739">
        <v>4.3864011073468525</v>
      </c>
      <c r="D22" s="589">
        <v>194.69166666666669</v>
      </c>
      <c r="E22" s="590">
        <v>228.07500000000002</v>
      </c>
      <c r="F22" s="1736">
        <v>-1.9</v>
      </c>
      <c r="G22" s="616"/>
      <c r="H22" s="618"/>
    </row>
    <row r="23" spans="1:8" ht="20.100000000000001" customHeight="1" thickBot="1">
      <c r="A23" s="1727"/>
      <c r="B23" s="1728" t="s">
        <v>1090</v>
      </c>
      <c r="C23" s="1740">
        <v>3.2970450661805324</v>
      </c>
      <c r="D23" s="1729">
        <v>154.96666666666667</v>
      </c>
      <c r="E23" s="1730">
        <v>198.6</v>
      </c>
      <c r="F23" s="1737">
        <v>1.6</v>
      </c>
      <c r="G23" s="619"/>
    </row>
    <row r="24" spans="1:8" ht="15">
      <c r="A24" s="620"/>
      <c r="B24" s="621"/>
      <c r="C24" s="622"/>
      <c r="D24" s="623"/>
      <c r="E24" s="623"/>
      <c r="F24" s="581" t="s">
        <v>1094</v>
      </c>
      <c r="G24" s="624"/>
    </row>
    <row r="26" spans="1:8" ht="15">
      <c r="F26" s="599"/>
    </row>
  </sheetData>
  <mergeCells count="9">
    <mergeCell ref="A11:B11"/>
    <mergeCell ref="A3:F3"/>
    <mergeCell ref="A5:B8"/>
    <mergeCell ref="C5:C8"/>
    <mergeCell ref="D5:E6"/>
    <mergeCell ref="F5:F6"/>
    <mergeCell ref="D7:D8"/>
    <mergeCell ref="E7:E8"/>
    <mergeCell ref="F7:F8"/>
  </mergeCells>
  <hyperlinks>
    <hyperlink ref="F2" location="පටුන!A1" display="පටුන වෙත"/>
  </hyperlinks>
  <pageMargins left="0.7" right="0.7" top="0.75" bottom="0.75" header="0.3" footer="0.3"/>
  <pageSetup paperSize="9" orientation="landscape" horizontalDpi="4294967294" verticalDpi="4294967294" r:id="rId1"/>
  <headerFooter>
    <oddHeader xml:space="preserve">&amp;L&amp;"Calibri"&amp;10 [Limited Sharing]&amp;1#_x000D_&amp;"Calibri"&amp;11 </oddHead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9"/>
  <sheetViews>
    <sheetView showGridLines="0" zoomScaleNormal="100" workbookViewId="0">
      <selection activeCell="O2" sqref="O2"/>
    </sheetView>
  </sheetViews>
  <sheetFormatPr defaultColWidth="8" defaultRowHeight="15"/>
  <cols>
    <col min="1" max="1" width="8" style="629"/>
    <col min="2" max="2" width="17.5" style="629" customWidth="1"/>
    <col min="3" max="3" width="8" style="629"/>
    <col min="4" max="6" width="9.625" style="629" customWidth="1"/>
    <col min="7" max="7" width="11" style="629" customWidth="1"/>
    <col min="8" max="10" width="9.625" style="629" customWidth="1"/>
    <col min="11" max="11" width="11.625" style="629" customWidth="1"/>
    <col min="12" max="14" width="9.625" style="629" customWidth="1"/>
    <col min="15" max="15" width="10.375" style="629" customWidth="1"/>
    <col min="16" max="16384" width="8" style="629"/>
  </cols>
  <sheetData>
    <row r="1" spans="1:15" ht="15.75">
      <c r="A1" s="626" t="s">
        <v>114</v>
      </c>
      <c r="B1" s="627"/>
      <c r="C1" s="628"/>
      <c r="D1" s="628"/>
      <c r="E1" s="628"/>
      <c r="F1" s="628"/>
      <c r="G1" s="628"/>
      <c r="H1" s="628"/>
      <c r="I1" s="628"/>
      <c r="J1" s="628"/>
      <c r="K1" s="628"/>
      <c r="L1" s="628"/>
      <c r="M1" s="2190" t="s">
        <v>1095</v>
      </c>
      <c r="N1" s="2190"/>
      <c r="O1" s="2190"/>
    </row>
    <row r="2" spans="1:15">
      <c r="A2" s="625"/>
      <c r="B2" s="625"/>
      <c r="C2" s="625"/>
      <c r="D2" s="625"/>
      <c r="E2" s="625"/>
      <c r="F2" s="625"/>
      <c r="G2" s="625"/>
      <c r="H2" s="625"/>
      <c r="I2" s="625"/>
      <c r="J2" s="625"/>
      <c r="K2" s="625"/>
      <c r="L2" s="625"/>
      <c r="M2" s="625"/>
      <c r="N2" s="625"/>
      <c r="O2" s="1981" t="s">
        <v>1482</v>
      </c>
    </row>
    <row r="3" spans="1:15" ht="18.75" customHeight="1">
      <c r="A3" s="2191" t="s">
        <v>1096</v>
      </c>
      <c r="B3" s="2191"/>
      <c r="C3" s="2191"/>
      <c r="D3" s="2191"/>
      <c r="E3" s="2191"/>
      <c r="F3" s="2191"/>
      <c r="G3" s="2191"/>
      <c r="H3" s="2191"/>
      <c r="I3" s="2191"/>
      <c r="J3" s="2191"/>
      <c r="K3" s="2191"/>
      <c r="L3" s="2191"/>
      <c r="M3" s="2191"/>
      <c r="N3" s="2191"/>
      <c r="O3" s="2191"/>
    </row>
    <row r="4" spans="1:15" ht="15.75" thickBot="1">
      <c r="A4" s="625"/>
      <c r="B4" s="630"/>
      <c r="C4" s="630"/>
      <c r="D4" s="630"/>
      <c r="E4" s="630"/>
      <c r="F4" s="630"/>
      <c r="G4" s="630"/>
      <c r="H4" s="630"/>
      <c r="I4" s="630"/>
      <c r="J4" s="630"/>
      <c r="K4" s="631"/>
      <c r="L4" s="625"/>
      <c r="M4" s="2192"/>
      <c r="N4" s="2192"/>
      <c r="O4" s="2192"/>
    </row>
    <row r="5" spans="1:15" ht="81.75" thickBot="1">
      <c r="A5" s="2193" t="s">
        <v>1097</v>
      </c>
      <c r="B5" s="2194"/>
      <c r="C5" s="1745" t="s">
        <v>1077</v>
      </c>
      <c r="D5" s="1741" t="s">
        <v>1079</v>
      </c>
      <c r="E5" s="1742" t="s">
        <v>1080</v>
      </c>
      <c r="F5" s="1741" t="s">
        <v>1081</v>
      </c>
      <c r="G5" s="1741" t="s">
        <v>1082</v>
      </c>
      <c r="H5" s="1741" t="s">
        <v>1083</v>
      </c>
      <c r="I5" s="1741" t="s">
        <v>1084</v>
      </c>
      <c r="J5" s="1741" t="s">
        <v>1085</v>
      </c>
      <c r="K5" s="1741" t="s">
        <v>1086</v>
      </c>
      <c r="L5" s="1741" t="s">
        <v>1087</v>
      </c>
      <c r="M5" s="1741" t="s">
        <v>1088</v>
      </c>
      <c r="N5" s="1743" t="s">
        <v>1089</v>
      </c>
      <c r="O5" s="1744" t="s">
        <v>1090</v>
      </c>
    </row>
    <row r="6" spans="1:15">
      <c r="A6" s="1756"/>
      <c r="B6" s="1757"/>
      <c r="C6" s="1746"/>
      <c r="D6" s="632"/>
      <c r="E6" s="632"/>
      <c r="F6" s="632"/>
      <c r="G6" s="632"/>
      <c r="H6" s="632"/>
      <c r="I6" s="632"/>
      <c r="J6" s="632"/>
      <c r="K6" s="632"/>
      <c r="L6" s="632"/>
      <c r="M6" s="632"/>
      <c r="N6" s="632"/>
      <c r="O6" s="1747"/>
    </row>
    <row r="7" spans="1:15">
      <c r="A7" s="2195" t="s">
        <v>1073</v>
      </c>
      <c r="B7" s="2196"/>
      <c r="C7" s="1748">
        <v>100</v>
      </c>
      <c r="D7" s="633">
        <v>26.232739234530477</v>
      </c>
      <c r="E7" s="633">
        <v>1.6720878481729602</v>
      </c>
      <c r="F7" s="633">
        <v>2.1962805100634157</v>
      </c>
      <c r="G7" s="633">
        <v>31.562911064543304</v>
      </c>
      <c r="H7" s="633">
        <v>3.4762278850948958</v>
      </c>
      <c r="I7" s="633">
        <v>3.9985267795047337</v>
      </c>
      <c r="J7" s="633">
        <v>12.546949652123624</v>
      </c>
      <c r="K7" s="633">
        <v>2.9590443396269541</v>
      </c>
      <c r="L7" s="633">
        <v>1.9589065517171576</v>
      </c>
      <c r="M7" s="633">
        <v>5.0934182437722813</v>
      </c>
      <c r="N7" s="633">
        <v>5.116263174472361</v>
      </c>
      <c r="O7" s="1749">
        <v>3.1866447163778453</v>
      </c>
    </row>
    <row r="8" spans="1:15">
      <c r="A8" s="1758"/>
      <c r="B8" s="1759"/>
      <c r="C8" s="1748"/>
      <c r="D8" s="633"/>
      <c r="E8" s="633"/>
      <c r="F8" s="633"/>
      <c r="G8" s="633"/>
      <c r="H8" s="633"/>
      <c r="I8" s="633"/>
      <c r="J8" s="633"/>
      <c r="K8" s="633"/>
      <c r="L8" s="633"/>
      <c r="M8" s="633"/>
      <c r="N8" s="633"/>
      <c r="O8" s="1750"/>
    </row>
    <row r="9" spans="1:15">
      <c r="A9" s="1760">
        <v>2022</v>
      </c>
      <c r="B9" s="1761"/>
      <c r="C9" s="1751">
        <v>163.44999999999999</v>
      </c>
      <c r="D9" s="634">
        <v>208.36666666666667</v>
      </c>
      <c r="E9" s="634">
        <v>148.84166666666667</v>
      </c>
      <c r="F9" s="634">
        <v>172.06666666666663</v>
      </c>
      <c r="G9" s="634">
        <v>122.14999999999999</v>
      </c>
      <c r="H9" s="634">
        <v>156.82500000000002</v>
      </c>
      <c r="I9" s="634">
        <v>145.81666666666669</v>
      </c>
      <c r="J9" s="634">
        <v>204.29999999999998</v>
      </c>
      <c r="K9" s="634">
        <v>99.783333333333346</v>
      </c>
      <c r="L9" s="634">
        <v>131.85833333333332</v>
      </c>
      <c r="M9" s="634">
        <v>135.73333333333332</v>
      </c>
      <c r="N9" s="634">
        <v>191.63333333333335</v>
      </c>
      <c r="O9" s="1752">
        <v>150.65</v>
      </c>
    </row>
    <row r="10" spans="1:15">
      <c r="A10" s="1760">
        <v>2023</v>
      </c>
      <c r="B10" s="1761"/>
      <c r="C10" s="1751">
        <v>191.83333333333334</v>
      </c>
      <c r="D10" s="634">
        <v>233.52500000000001</v>
      </c>
      <c r="E10" s="634">
        <v>192.89166666666668</v>
      </c>
      <c r="F10" s="634">
        <v>239.75833333333333</v>
      </c>
      <c r="G10" s="634">
        <v>148.875</v>
      </c>
      <c r="H10" s="634">
        <v>184.43333333333331</v>
      </c>
      <c r="I10" s="634">
        <v>173.07500000000002</v>
      </c>
      <c r="J10" s="634">
        <v>230.36666666666667</v>
      </c>
      <c r="K10" s="634">
        <v>119.79999999999997</v>
      </c>
      <c r="L10" s="634">
        <v>173.64999999999998</v>
      </c>
      <c r="M10" s="634">
        <v>159.9083333333333</v>
      </c>
      <c r="N10" s="634">
        <v>232.04166666666666</v>
      </c>
      <c r="O10" s="1752">
        <v>184.72499999999999</v>
      </c>
    </row>
    <row r="11" spans="1:15">
      <c r="A11" s="1760"/>
      <c r="B11" s="1761"/>
      <c r="C11" s="1751"/>
      <c r="D11" s="634"/>
      <c r="E11" s="634"/>
      <c r="F11" s="634"/>
      <c r="G11" s="634"/>
      <c r="H11" s="634"/>
      <c r="I11" s="634"/>
      <c r="J11" s="634"/>
      <c r="K11" s="634"/>
      <c r="L11" s="634"/>
      <c r="M11" s="634"/>
      <c r="N11" s="634"/>
      <c r="O11" s="1752"/>
    </row>
    <row r="12" spans="1:15">
      <c r="A12" s="1760">
        <v>2022</v>
      </c>
      <c r="B12" s="1761" t="s">
        <v>739</v>
      </c>
      <c r="C12" s="1751">
        <v>124.3</v>
      </c>
      <c r="D12" s="634">
        <v>150</v>
      </c>
      <c r="E12" s="634">
        <v>123.9</v>
      </c>
      <c r="F12" s="634">
        <v>124.9</v>
      </c>
      <c r="G12" s="634">
        <v>109.7</v>
      </c>
      <c r="H12" s="634">
        <v>119.5</v>
      </c>
      <c r="I12" s="634">
        <v>118.6</v>
      </c>
      <c r="J12" s="634">
        <v>122.4</v>
      </c>
      <c r="K12" s="634">
        <v>89.4</v>
      </c>
      <c r="L12" s="634">
        <v>105.6</v>
      </c>
      <c r="M12" s="634">
        <v>115.7</v>
      </c>
      <c r="N12" s="634">
        <v>136.69999999999999</v>
      </c>
      <c r="O12" s="1752">
        <v>114.9</v>
      </c>
    </row>
    <row r="13" spans="1:15">
      <c r="A13" s="1760"/>
      <c r="B13" s="1761" t="s">
        <v>740</v>
      </c>
      <c r="C13" s="1751">
        <v>125.8</v>
      </c>
      <c r="D13" s="634">
        <v>152</v>
      </c>
      <c r="E13" s="634">
        <v>126.3</v>
      </c>
      <c r="F13" s="634">
        <v>129.6</v>
      </c>
      <c r="G13" s="634">
        <v>110.3</v>
      </c>
      <c r="H13" s="634">
        <v>121.2</v>
      </c>
      <c r="I13" s="634">
        <v>118.6</v>
      </c>
      <c r="J13" s="634">
        <v>125.4</v>
      </c>
      <c r="K13" s="634">
        <v>89.4</v>
      </c>
      <c r="L13" s="634">
        <v>109.1</v>
      </c>
      <c r="M13" s="634">
        <v>115.7</v>
      </c>
      <c r="N13" s="634">
        <v>139.1</v>
      </c>
      <c r="O13" s="1752">
        <v>116.1</v>
      </c>
    </row>
    <row r="14" spans="1:15">
      <c r="A14" s="1760"/>
      <c r="B14" s="1761" t="s">
        <v>741</v>
      </c>
      <c r="C14" s="1751">
        <v>129.69999999999999</v>
      </c>
      <c r="D14" s="634">
        <v>155.19999999999999</v>
      </c>
      <c r="E14" s="634">
        <v>131.4</v>
      </c>
      <c r="F14" s="634">
        <v>137.80000000000001</v>
      </c>
      <c r="G14" s="634">
        <v>111</v>
      </c>
      <c r="H14" s="634">
        <v>125.5</v>
      </c>
      <c r="I14" s="634">
        <v>121.9</v>
      </c>
      <c r="J14" s="634">
        <v>141.5</v>
      </c>
      <c r="K14" s="634">
        <v>89.5</v>
      </c>
      <c r="L14" s="634">
        <v>110.2</v>
      </c>
      <c r="M14" s="634">
        <v>115.7</v>
      </c>
      <c r="N14" s="634">
        <v>142.1</v>
      </c>
      <c r="O14" s="1752">
        <v>118.1</v>
      </c>
    </row>
    <row r="15" spans="1:15">
      <c r="A15" s="1760"/>
      <c r="B15" s="1761" t="s">
        <v>1098</v>
      </c>
      <c r="C15" s="1751">
        <v>142.1</v>
      </c>
      <c r="D15" s="634">
        <v>175.2</v>
      </c>
      <c r="E15" s="634">
        <v>133.5</v>
      </c>
      <c r="F15" s="634">
        <v>144</v>
      </c>
      <c r="G15" s="634">
        <v>113.4</v>
      </c>
      <c r="H15" s="634">
        <v>131.30000000000001</v>
      </c>
      <c r="I15" s="634">
        <v>128.80000000000001</v>
      </c>
      <c r="J15" s="634">
        <v>172.9</v>
      </c>
      <c r="K15" s="634">
        <v>89.5</v>
      </c>
      <c r="L15" s="634">
        <v>117.7</v>
      </c>
      <c r="M15" s="634">
        <v>129.6</v>
      </c>
      <c r="N15" s="634">
        <v>157.5</v>
      </c>
      <c r="O15" s="1752">
        <v>122.7</v>
      </c>
    </row>
    <row r="16" spans="1:15">
      <c r="A16" s="1760"/>
      <c r="B16" s="1761" t="s">
        <v>743</v>
      </c>
      <c r="C16" s="1751">
        <v>153.6</v>
      </c>
      <c r="D16" s="634">
        <v>191.6</v>
      </c>
      <c r="E16" s="634">
        <v>137.80000000000001</v>
      </c>
      <c r="F16" s="634">
        <v>159.19999999999999</v>
      </c>
      <c r="G16" s="634">
        <v>119</v>
      </c>
      <c r="H16" s="634">
        <v>147.1</v>
      </c>
      <c r="I16" s="634">
        <v>137</v>
      </c>
      <c r="J16" s="634">
        <v>194.8</v>
      </c>
      <c r="K16" s="634">
        <v>89.5</v>
      </c>
      <c r="L16" s="634">
        <v>125.3</v>
      </c>
      <c r="M16" s="634">
        <v>129.6</v>
      </c>
      <c r="N16" s="634">
        <v>170.3</v>
      </c>
      <c r="O16" s="1752">
        <v>142.4</v>
      </c>
    </row>
    <row r="17" spans="1:15">
      <c r="A17" s="1760"/>
      <c r="B17" s="1761" t="s">
        <v>1099</v>
      </c>
      <c r="C17" s="1751">
        <v>171.7</v>
      </c>
      <c r="D17" s="634">
        <v>226.4</v>
      </c>
      <c r="E17" s="634">
        <v>147</v>
      </c>
      <c r="F17" s="634">
        <v>168.6</v>
      </c>
      <c r="G17" s="634">
        <v>121.5</v>
      </c>
      <c r="H17" s="634">
        <v>157.1</v>
      </c>
      <c r="I17" s="634">
        <v>150.80000000000001</v>
      </c>
      <c r="J17" s="634">
        <v>228.7</v>
      </c>
      <c r="K17" s="634">
        <v>92.9</v>
      </c>
      <c r="L17" s="634">
        <v>131.5</v>
      </c>
      <c r="M17" s="634">
        <v>142.1</v>
      </c>
      <c r="N17" s="634">
        <v>200.2</v>
      </c>
      <c r="O17" s="1752">
        <v>150.6</v>
      </c>
    </row>
    <row r="18" spans="1:15">
      <c r="A18" s="1760"/>
      <c r="B18" s="1761" t="s">
        <v>1100</v>
      </c>
      <c r="C18" s="1751">
        <v>178.9</v>
      </c>
      <c r="D18" s="634">
        <v>239.2</v>
      </c>
      <c r="E18" s="634">
        <v>156</v>
      </c>
      <c r="F18" s="634">
        <v>172.7</v>
      </c>
      <c r="G18" s="634">
        <v>122.5</v>
      </c>
      <c r="H18" s="634">
        <v>166.2</v>
      </c>
      <c r="I18" s="634">
        <v>153.1</v>
      </c>
      <c r="J18" s="634">
        <v>244.5</v>
      </c>
      <c r="K18" s="634">
        <v>95.3</v>
      </c>
      <c r="L18" s="634">
        <v>138.4</v>
      </c>
      <c r="M18" s="634">
        <v>142.1</v>
      </c>
      <c r="N18" s="634">
        <v>212.4</v>
      </c>
      <c r="O18" s="1752">
        <v>151.9</v>
      </c>
    </row>
    <row r="19" spans="1:15">
      <c r="A19" s="1760"/>
      <c r="B19" s="1761" t="s">
        <v>746</v>
      </c>
      <c r="C19" s="1751">
        <v>182.8</v>
      </c>
      <c r="D19" s="634">
        <v>244.6</v>
      </c>
      <c r="E19" s="634">
        <v>157.80000000000001</v>
      </c>
      <c r="F19" s="634">
        <v>188.1</v>
      </c>
      <c r="G19" s="634">
        <v>125.8</v>
      </c>
      <c r="H19" s="634">
        <v>171.9</v>
      </c>
      <c r="I19" s="634">
        <v>156.19999999999999</v>
      </c>
      <c r="J19" s="634">
        <v>247.8</v>
      </c>
      <c r="K19" s="634">
        <v>95.6</v>
      </c>
      <c r="L19" s="634">
        <v>140.30000000000001</v>
      </c>
      <c r="M19" s="634">
        <v>142.1</v>
      </c>
      <c r="N19" s="634">
        <v>212.4</v>
      </c>
      <c r="O19" s="1752">
        <v>162.6</v>
      </c>
    </row>
    <row r="20" spans="1:15">
      <c r="A20" s="1760"/>
      <c r="B20" s="1761" t="s">
        <v>747</v>
      </c>
      <c r="C20" s="1751">
        <v>189.3</v>
      </c>
      <c r="D20" s="634">
        <v>246.9</v>
      </c>
      <c r="E20" s="634">
        <v>163.30000000000001</v>
      </c>
      <c r="F20" s="634">
        <v>198.7</v>
      </c>
      <c r="G20" s="634">
        <v>133.9</v>
      </c>
      <c r="H20" s="634">
        <v>182.4</v>
      </c>
      <c r="I20" s="634">
        <v>160.5</v>
      </c>
      <c r="J20" s="634">
        <v>252</v>
      </c>
      <c r="K20" s="634">
        <v>109.1</v>
      </c>
      <c r="L20" s="634">
        <v>144.69999999999999</v>
      </c>
      <c r="M20" s="634">
        <v>148.1</v>
      </c>
      <c r="N20" s="634">
        <v>224.7</v>
      </c>
      <c r="O20" s="1752">
        <v>178.4</v>
      </c>
    </row>
    <row r="21" spans="1:15">
      <c r="A21" s="1760"/>
      <c r="B21" s="1761" t="s">
        <v>1101</v>
      </c>
      <c r="C21" s="1751">
        <v>188.5</v>
      </c>
      <c r="D21" s="634">
        <v>242.2</v>
      </c>
      <c r="E21" s="634">
        <v>171.1</v>
      </c>
      <c r="F21" s="634">
        <v>204.4</v>
      </c>
      <c r="G21" s="634">
        <v>133.5</v>
      </c>
      <c r="H21" s="634">
        <v>185.5</v>
      </c>
      <c r="I21" s="634">
        <v>163.9</v>
      </c>
      <c r="J21" s="634">
        <v>245.9</v>
      </c>
      <c r="K21" s="634">
        <v>117.6</v>
      </c>
      <c r="L21" s="634">
        <v>147.69999999999999</v>
      </c>
      <c r="M21" s="634">
        <v>148.1</v>
      </c>
      <c r="N21" s="634">
        <v>233.6</v>
      </c>
      <c r="O21" s="1752">
        <v>182.3</v>
      </c>
    </row>
    <row r="22" spans="1:15">
      <c r="A22" s="1760"/>
      <c r="B22" s="1761" t="s">
        <v>749</v>
      </c>
      <c r="C22" s="1751">
        <v>187.1</v>
      </c>
      <c r="D22" s="634">
        <v>238.9</v>
      </c>
      <c r="E22" s="634">
        <v>170.2</v>
      </c>
      <c r="F22" s="634">
        <v>214.1</v>
      </c>
      <c r="G22" s="634">
        <v>132.4</v>
      </c>
      <c r="H22" s="634">
        <v>186.9</v>
      </c>
      <c r="I22" s="634">
        <v>169</v>
      </c>
      <c r="J22" s="634">
        <v>237.2</v>
      </c>
      <c r="K22" s="634">
        <v>119.8</v>
      </c>
      <c r="L22" s="634">
        <v>153</v>
      </c>
      <c r="M22" s="634">
        <v>150</v>
      </c>
      <c r="N22" s="634">
        <v>235.3</v>
      </c>
      <c r="O22" s="1752">
        <v>183</v>
      </c>
    </row>
    <row r="23" spans="1:15">
      <c r="A23" s="1760"/>
      <c r="B23" s="1761" t="s">
        <v>750</v>
      </c>
      <c r="C23" s="1751">
        <v>187.6</v>
      </c>
      <c r="D23" s="634">
        <v>238.2</v>
      </c>
      <c r="E23" s="634">
        <v>167.8</v>
      </c>
      <c r="F23" s="634">
        <v>222.7</v>
      </c>
      <c r="G23" s="634">
        <v>132.80000000000001</v>
      </c>
      <c r="H23" s="634">
        <v>187.3</v>
      </c>
      <c r="I23" s="634">
        <v>171.4</v>
      </c>
      <c r="J23" s="634">
        <v>238.5</v>
      </c>
      <c r="K23" s="634">
        <v>119.8</v>
      </c>
      <c r="L23" s="634">
        <v>158.80000000000001</v>
      </c>
      <c r="M23" s="634">
        <v>150</v>
      </c>
      <c r="N23" s="634">
        <v>235.3</v>
      </c>
      <c r="O23" s="1752">
        <v>184.8</v>
      </c>
    </row>
    <row r="24" spans="1:15">
      <c r="A24" s="1760"/>
      <c r="B24" s="1761"/>
      <c r="C24" s="1751"/>
      <c r="D24" s="634"/>
      <c r="E24" s="634"/>
      <c r="F24" s="634"/>
      <c r="G24" s="634"/>
      <c r="H24" s="634"/>
      <c r="I24" s="634"/>
      <c r="J24" s="634"/>
      <c r="K24" s="634"/>
      <c r="L24" s="634"/>
      <c r="M24" s="634"/>
      <c r="N24" s="634"/>
      <c r="O24" s="1752"/>
    </row>
    <row r="25" spans="1:15">
      <c r="A25" s="1760">
        <v>2023</v>
      </c>
      <c r="B25" s="1761" t="s">
        <v>739</v>
      </c>
      <c r="C25" s="1751">
        <v>188.6</v>
      </c>
      <c r="D25" s="634">
        <v>240</v>
      </c>
      <c r="E25" s="634">
        <v>178.9</v>
      </c>
      <c r="F25" s="634">
        <v>225.5</v>
      </c>
      <c r="G25" s="634">
        <v>132.4</v>
      </c>
      <c r="H25" s="634">
        <v>187.6</v>
      </c>
      <c r="I25" s="634">
        <v>171.6</v>
      </c>
      <c r="J25" s="634">
        <v>238.1</v>
      </c>
      <c r="K25" s="634">
        <v>119.8</v>
      </c>
      <c r="L25" s="634">
        <v>167</v>
      </c>
      <c r="M25" s="634">
        <v>154.80000000000001</v>
      </c>
      <c r="N25" s="634">
        <v>235.3</v>
      </c>
      <c r="O25" s="1752">
        <v>185.8</v>
      </c>
    </row>
    <row r="26" spans="1:15">
      <c r="A26" s="1760"/>
      <c r="B26" s="1761" t="s">
        <v>740</v>
      </c>
      <c r="C26" s="1751">
        <v>189.5</v>
      </c>
      <c r="D26" s="634">
        <v>234.7</v>
      </c>
      <c r="E26" s="634">
        <v>182.8</v>
      </c>
      <c r="F26" s="634">
        <v>235.1</v>
      </c>
      <c r="G26" s="634">
        <v>137.1</v>
      </c>
      <c r="H26" s="634">
        <v>187.9</v>
      </c>
      <c r="I26" s="634">
        <v>172.1</v>
      </c>
      <c r="J26" s="634">
        <v>241.7</v>
      </c>
      <c r="K26" s="634">
        <v>119.8</v>
      </c>
      <c r="L26" s="634">
        <v>171.7</v>
      </c>
      <c r="M26" s="634">
        <v>155.19999999999999</v>
      </c>
      <c r="N26" s="634">
        <v>235.3</v>
      </c>
      <c r="O26" s="1752">
        <v>184</v>
      </c>
    </row>
    <row r="27" spans="1:15">
      <c r="A27" s="1760"/>
      <c r="B27" s="1761" t="s">
        <v>741</v>
      </c>
      <c r="C27" s="1751">
        <v>195</v>
      </c>
      <c r="D27" s="634">
        <v>229</v>
      </c>
      <c r="E27" s="634">
        <v>181.7</v>
      </c>
      <c r="F27" s="634">
        <v>239.3</v>
      </c>
      <c r="G27" s="634">
        <v>158</v>
      </c>
      <c r="H27" s="634">
        <v>187</v>
      </c>
      <c r="I27" s="634">
        <v>174.4</v>
      </c>
      <c r="J27" s="634">
        <v>244.4</v>
      </c>
      <c r="K27" s="634">
        <v>119.8</v>
      </c>
      <c r="L27" s="634">
        <v>171.9</v>
      </c>
      <c r="M27" s="634">
        <v>155.19999999999999</v>
      </c>
      <c r="N27" s="634">
        <v>234.3</v>
      </c>
      <c r="O27" s="1752">
        <v>183.5</v>
      </c>
    </row>
    <row r="28" spans="1:15">
      <c r="A28" s="1760"/>
      <c r="B28" s="1761" t="s">
        <v>1098</v>
      </c>
      <c r="C28" s="1751">
        <v>192.3</v>
      </c>
      <c r="D28" s="634">
        <v>228.8</v>
      </c>
      <c r="E28" s="634">
        <v>182</v>
      </c>
      <c r="F28" s="634">
        <v>240.1</v>
      </c>
      <c r="G28" s="634">
        <v>156.19999999999999</v>
      </c>
      <c r="H28" s="634">
        <v>186.4</v>
      </c>
      <c r="I28" s="634">
        <v>174.4</v>
      </c>
      <c r="J28" s="634">
        <v>228.8</v>
      </c>
      <c r="K28" s="634">
        <v>119.8</v>
      </c>
      <c r="L28" s="634">
        <v>173.2</v>
      </c>
      <c r="M28" s="634">
        <v>155.19999999999999</v>
      </c>
      <c r="N28" s="634">
        <v>231.4</v>
      </c>
      <c r="O28" s="1752">
        <v>183.5</v>
      </c>
    </row>
    <row r="29" spans="1:15">
      <c r="A29" s="1760"/>
      <c r="B29" s="1761" t="s">
        <v>743</v>
      </c>
      <c r="C29" s="1751">
        <v>192.3</v>
      </c>
      <c r="D29" s="634">
        <v>232.7</v>
      </c>
      <c r="E29" s="634">
        <v>179.5</v>
      </c>
      <c r="F29" s="634">
        <v>239.7</v>
      </c>
      <c r="G29" s="634">
        <v>155.1</v>
      </c>
      <c r="H29" s="634">
        <v>185.8</v>
      </c>
      <c r="I29" s="634">
        <v>174.4</v>
      </c>
      <c r="J29" s="634">
        <v>225</v>
      </c>
      <c r="K29" s="634">
        <v>119.8</v>
      </c>
      <c r="L29" s="634">
        <v>175.3</v>
      </c>
      <c r="M29" s="634">
        <v>155.19999999999999</v>
      </c>
      <c r="N29" s="634">
        <v>226.8</v>
      </c>
      <c r="O29" s="1752">
        <v>183.6</v>
      </c>
    </row>
    <row r="30" spans="1:15">
      <c r="A30" s="1760"/>
      <c r="B30" s="1761" t="s">
        <v>1099</v>
      </c>
      <c r="C30" s="1751">
        <v>192.3</v>
      </c>
      <c r="D30" s="634">
        <v>235.7</v>
      </c>
      <c r="E30" s="634">
        <v>178.5</v>
      </c>
      <c r="F30" s="634">
        <v>242.5</v>
      </c>
      <c r="G30" s="634">
        <v>153.30000000000001</v>
      </c>
      <c r="H30" s="634">
        <v>184</v>
      </c>
      <c r="I30" s="634">
        <v>174.6</v>
      </c>
      <c r="J30" s="634">
        <v>221.6</v>
      </c>
      <c r="K30" s="634">
        <v>119.8</v>
      </c>
      <c r="L30" s="634">
        <v>175.3</v>
      </c>
      <c r="M30" s="634">
        <v>155.19999999999999</v>
      </c>
      <c r="N30" s="634">
        <v>232.1</v>
      </c>
      <c r="O30" s="1752">
        <v>183.4</v>
      </c>
    </row>
    <row r="31" spans="1:15">
      <c r="A31" s="1760"/>
      <c r="B31" s="1761" t="s">
        <v>1100</v>
      </c>
      <c r="C31" s="1751">
        <v>190.2</v>
      </c>
      <c r="D31" s="634">
        <v>235.8</v>
      </c>
      <c r="E31" s="634">
        <v>199.2</v>
      </c>
      <c r="F31" s="634">
        <v>246</v>
      </c>
      <c r="G31" s="634">
        <v>144.1</v>
      </c>
      <c r="H31" s="634">
        <v>184.1</v>
      </c>
      <c r="I31" s="634">
        <v>173.4</v>
      </c>
      <c r="J31" s="634">
        <v>221.8</v>
      </c>
      <c r="K31" s="634">
        <v>119.8</v>
      </c>
      <c r="L31" s="634">
        <v>178.3</v>
      </c>
      <c r="M31" s="634">
        <v>160.30000000000001</v>
      </c>
      <c r="N31" s="634">
        <v>232.1</v>
      </c>
      <c r="O31" s="1752">
        <v>183.6</v>
      </c>
    </row>
    <row r="32" spans="1:15">
      <c r="A32" s="1760"/>
      <c r="B32" s="1761" t="s">
        <v>746</v>
      </c>
      <c r="C32" s="1751">
        <v>190.1</v>
      </c>
      <c r="D32" s="634">
        <v>232.8</v>
      </c>
      <c r="E32" s="634">
        <v>205.8</v>
      </c>
      <c r="F32" s="634">
        <v>244.4</v>
      </c>
      <c r="G32" s="634">
        <v>145.19999999999999</v>
      </c>
      <c r="H32" s="634">
        <v>182.6</v>
      </c>
      <c r="I32" s="634">
        <v>173.2</v>
      </c>
      <c r="J32" s="634">
        <v>225.1</v>
      </c>
      <c r="K32" s="634">
        <v>119.8</v>
      </c>
      <c r="L32" s="634">
        <v>175.5</v>
      </c>
      <c r="M32" s="634">
        <v>161.4</v>
      </c>
      <c r="N32" s="634">
        <v>230.1</v>
      </c>
      <c r="O32" s="1752">
        <v>185.6</v>
      </c>
    </row>
    <row r="33" spans="1:15">
      <c r="A33" s="1760"/>
      <c r="B33" s="1761" t="s">
        <v>747</v>
      </c>
      <c r="C33" s="1751">
        <v>191.8</v>
      </c>
      <c r="D33" s="634">
        <v>234.1</v>
      </c>
      <c r="E33" s="634">
        <v>208.2</v>
      </c>
      <c r="F33" s="634">
        <v>243.2</v>
      </c>
      <c r="G33" s="634">
        <v>146.9</v>
      </c>
      <c r="H33" s="634">
        <v>181.5</v>
      </c>
      <c r="I33" s="634">
        <v>173.2</v>
      </c>
      <c r="J33" s="634">
        <v>229.2</v>
      </c>
      <c r="K33" s="634">
        <v>119.8</v>
      </c>
      <c r="L33" s="634">
        <v>175.5</v>
      </c>
      <c r="M33" s="634">
        <v>166.6</v>
      </c>
      <c r="N33" s="634">
        <v>230.6</v>
      </c>
      <c r="O33" s="1752">
        <v>185.5</v>
      </c>
    </row>
    <row r="34" spans="1:15">
      <c r="A34" s="1760"/>
      <c r="B34" s="1761" t="s">
        <v>1101</v>
      </c>
      <c r="C34" s="1751">
        <v>191.4</v>
      </c>
      <c r="D34" s="634">
        <v>229.5</v>
      </c>
      <c r="E34" s="634">
        <v>208</v>
      </c>
      <c r="F34" s="634">
        <v>242.2</v>
      </c>
      <c r="G34" s="634">
        <v>148.80000000000001</v>
      </c>
      <c r="H34" s="634">
        <v>181.4</v>
      </c>
      <c r="I34" s="634">
        <v>173.6</v>
      </c>
      <c r="J34" s="634">
        <v>230.8</v>
      </c>
      <c r="K34" s="634">
        <v>119.8</v>
      </c>
      <c r="L34" s="634">
        <v>174.1</v>
      </c>
      <c r="M34" s="634">
        <v>166.6</v>
      </c>
      <c r="N34" s="634">
        <v>230.6</v>
      </c>
      <c r="O34" s="1752">
        <v>186.2</v>
      </c>
    </row>
    <row r="35" spans="1:15">
      <c r="A35" s="1760"/>
      <c r="B35" s="1761" t="s">
        <v>749</v>
      </c>
      <c r="C35" s="1751">
        <v>193.4</v>
      </c>
      <c r="D35" s="634">
        <v>230.3</v>
      </c>
      <c r="E35" s="634">
        <v>206</v>
      </c>
      <c r="F35" s="634">
        <v>242.5</v>
      </c>
      <c r="G35" s="634">
        <v>154.80000000000001</v>
      </c>
      <c r="H35" s="634">
        <v>182.3</v>
      </c>
      <c r="I35" s="634">
        <v>171</v>
      </c>
      <c r="J35" s="634">
        <v>230.3</v>
      </c>
      <c r="K35" s="634">
        <v>119.8</v>
      </c>
      <c r="L35" s="634">
        <v>172.5</v>
      </c>
      <c r="M35" s="634">
        <v>166.6</v>
      </c>
      <c r="N35" s="634">
        <v>232.9</v>
      </c>
      <c r="O35" s="1752">
        <v>186</v>
      </c>
    </row>
    <row r="36" spans="1:15">
      <c r="A36" s="1760"/>
      <c r="B36" s="1761" t="s">
        <v>750</v>
      </c>
      <c r="C36" s="1751">
        <v>195.1</v>
      </c>
      <c r="D36" s="634">
        <v>238.9</v>
      </c>
      <c r="E36" s="634">
        <v>204.1</v>
      </c>
      <c r="F36" s="634">
        <v>236.6</v>
      </c>
      <c r="G36" s="634">
        <v>154.6</v>
      </c>
      <c r="H36" s="634">
        <v>182.6</v>
      </c>
      <c r="I36" s="634">
        <v>171</v>
      </c>
      <c r="J36" s="634">
        <v>227.6</v>
      </c>
      <c r="K36" s="634">
        <v>119.8</v>
      </c>
      <c r="L36" s="634">
        <v>173.5</v>
      </c>
      <c r="M36" s="634">
        <v>166.6</v>
      </c>
      <c r="N36" s="634">
        <v>233</v>
      </c>
      <c r="O36" s="1752">
        <v>186</v>
      </c>
    </row>
    <row r="37" spans="1:15" ht="15.75" thickBot="1">
      <c r="A37" s="1762"/>
      <c r="B37" s="1763"/>
      <c r="C37" s="1753"/>
      <c r="D37" s="1754"/>
      <c r="E37" s="1754"/>
      <c r="F37" s="1754"/>
      <c r="G37" s="1754"/>
      <c r="H37" s="1754"/>
      <c r="I37" s="1754"/>
      <c r="J37" s="1754"/>
      <c r="K37" s="1754"/>
      <c r="L37" s="1754"/>
      <c r="M37" s="1754"/>
      <c r="N37" s="1754"/>
      <c r="O37" s="1755"/>
    </row>
    <row r="38" spans="1:15" ht="15" customHeight="1">
      <c r="A38" s="635" t="s">
        <v>1102</v>
      </c>
      <c r="B38" s="2187" t="s">
        <v>1103</v>
      </c>
      <c r="C38" s="2187"/>
      <c r="D38" s="2187"/>
      <c r="E38" s="2187"/>
      <c r="F38" s="2187"/>
      <c r="G38" s="2187"/>
      <c r="H38" s="2187"/>
      <c r="I38" s="636"/>
      <c r="J38" s="2189" t="s">
        <v>47</v>
      </c>
      <c r="K38" s="2189"/>
      <c r="L38" s="2189"/>
      <c r="M38" s="2189"/>
      <c r="N38" s="2189"/>
      <c r="O38" s="2189"/>
    </row>
    <row r="39" spans="1:15">
      <c r="A39" s="637"/>
      <c r="B39" s="2188"/>
      <c r="C39" s="2188"/>
      <c r="D39" s="2188"/>
      <c r="E39" s="2188"/>
      <c r="F39" s="2188"/>
      <c r="G39" s="2188"/>
      <c r="H39" s="2188"/>
      <c r="I39" s="638"/>
      <c r="J39" s="625"/>
      <c r="K39" s="625"/>
      <c r="L39" s="625"/>
      <c r="M39" s="625"/>
      <c r="N39" s="625"/>
      <c r="O39" s="625"/>
    </row>
    <row r="40" spans="1:15">
      <c r="A40" s="637"/>
      <c r="B40" s="2188"/>
      <c r="C40" s="2188"/>
      <c r="D40" s="2188"/>
      <c r="E40" s="2188"/>
      <c r="F40" s="2188"/>
      <c r="G40" s="2188"/>
      <c r="H40" s="2188"/>
      <c r="I40" s="638"/>
      <c r="J40" s="625"/>
      <c r="K40" s="625"/>
      <c r="L40" s="625"/>
      <c r="M40" s="625"/>
      <c r="N40" s="625"/>
      <c r="O40" s="625"/>
    </row>
    <row r="41" spans="1:15">
      <c r="A41" s="635" t="s">
        <v>1104</v>
      </c>
      <c r="B41" s="637" t="s">
        <v>1474</v>
      </c>
      <c r="C41" s="637"/>
      <c r="D41" s="637"/>
      <c r="E41" s="637"/>
      <c r="F41" s="637"/>
      <c r="G41" s="637"/>
      <c r="H41" s="637"/>
      <c r="I41" s="625"/>
      <c r="J41" s="625"/>
      <c r="K41" s="625"/>
      <c r="L41" s="625"/>
      <c r="M41" s="625"/>
      <c r="N41" s="625"/>
      <c r="O41" s="625"/>
    </row>
    <row r="47" spans="1:15">
      <c r="B47" s="639"/>
      <c r="C47" s="640"/>
      <c r="D47" s="640"/>
      <c r="E47" s="640"/>
      <c r="F47" s="640"/>
      <c r="G47" s="640"/>
      <c r="H47" s="640"/>
      <c r="I47" s="640"/>
      <c r="J47" s="640"/>
      <c r="K47" s="640"/>
      <c r="L47" s="640"/>
      <c r="M47" s="640"/>
      <c r="N47" s="640"/>
      <c r="O47" s="640"/>
    </row>
    <row r="49" spans="3:3">
      <c r="C49"/>
    </row>
  </sheetData>
  <mergeCells count="7">
    <mergeCell ref="B38:H40"/>
    <mergeCell ref="J38:O38"/>
    <mergeCell ref="M1:O1"/>
    <mergeCell ref="A3:O3"/>
    <mergeCell ref="M4:O4"/>
    <mergeCell ref="A5:B5"/>
    <mergeCell ref="A7:B7"/>
  </mergeCells>
  <hyperlinks>
    <hyperlink ref="O2" location="පටුන!A1" display="පටුන වෙත"/>
  </hyperlinks>
  <pageMargins left="0.7" right="0.7" top="0.75" bottom="0.75" header="0.3" footer="0.3"/>
  <pageSetup paperSize="9" orientation="portrait" r:id="rId1"/>
  <headerFooter>
    <oddHeader xml:space="preserve">&amp;L&amp;"Calibri"&amp;10 [Limited Sharing]&amp;1#_x000D_&amp;"Calibri"&amp;11 </oddHead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41"/>
  <sheetViews>
    <sheetView showGridLines="0" topLeftCell="A12" zoomScaleNormal="100" workbookViewId="0">
      <selection activeCell="O2" sqref="O2"/>
    </sheetView>
  </sheetViews>
  <sheetFormatPr defaultRowHeight="14.25"/>
  <cols>
    <col min="2" max="2" width="17" customWidth="1"/>
    <col min="3" max="3" width="8.875" customWidth="1"/>
    <col min="4" max="4" width="8.625" customWidth="1"/>
    <col min="5" max="5" width="9.875" customWidth="1"/>
    <col min="6" max="6" width="8.625" customWidth="1"/>
    <col min="7" max="7" width="12.5" customWidth="1"/>
    <col min="8" max="8" width="10.5" customWidth="1"/>
    <col min="9" max="10" width="8.625" customWidth="1"/>
    <col min="11" max="11" width="13" customWidth="1"/>
    <col min="12" max="13" width="8.625" customWidth="1"/>
    <col min="14" max="14" width="10" customWidth="1"/>
    <col min="15" max="15" width="8.625" customWidth="1"/>
  </cols>
  <sheetData>
    <row r="1" spans="1:17" ht="15.75">
      <c r="A1" s="574" t="s">
        <v>114</v>
      </c>
      <c r="B1" s="604"/>
      <c r="C1" s="642"/>
      <c r="D1" s="642"/>
      <c r="E1" s="642"/>
      <c r="F1" s="642"/>
      <c r="G1" s="642"/>
      <c r="H1" s="642"/>
      <c r="I1" s="642"/>
      <c r="J1" s="642"/>
      <c r="K1" s="642"/>
      <c r="L1" s="642"/>
      <c r="M1" s="2190" t="s">
        <v>1105</v>
      </c>
      <c r="N1" s="2190"/>
      <c r="O1" s="2190"/>
    </row>
    <row r="2" spans="1:17" ht="15">
      <c r="A2" s="641"/>
      <c r="B2" s="641"/>
      <c r="C2" s="641"/>
      <c r="D2" s="641"/>
      <c r="E2" s="641"/>
      <c r="F2" s="641"/>
      <c r="G2" s="641"/>
      <c r="H2" s="641"/>
      <c r="I2" s="641"/>
      <c r="J2" s="641"/>
      <c r="K2" s="641"/>
      <c r="L2" s="641"/>
      <c r="M2" s="641"/>
      <c r="N2" s="641"/>
      <c r="O2" s="1981" t="s">
        <v>1482</v>
      </c>
    </row>
    <row r="3" spans="1:17" ht="19.5" customHeight="1">
      <c r="A3" s="2191" t="s">
        <v>1106</v>
      </c>
      <c r="B3" s="2191"/>
      <c r="C3" s="2191"/>
      <c r="D3" s="2191"/>
      <c r="E3" s="2191"/>
      <c r="F3" s="2191"/>
      <c r="G3" s="2191"/>
      <c r="H3" s="2191"/>
      <c r="I3" s="2191"/>
      <c r="J3" s="2191"/>
      <c r="K3" s="2191"/>
      <c r="L3" s="2191"/>
      <c r="M3" s="2191"/>
      <c r="N3" s="2191"/>
      <c r="O3" s="2191"/>
    </row>
    <row r="4" spans="1:17" ht="15" thickBot="1">
      <c r="A4" s="641"/>
      <c r="B4" s="643"/>
      <c r="C4" s="643"/>
      <c r="D4" s="643"/>
      <c r="E4" s="643"/>
      <c r="F4" s="643"/>
      <c r="G4" s="643"/>
      <c r="H4" s="643"/>
      <c r="I4" s="643"/>
      <c r="J4" s="643"/>
      <c r="K4" s="644"/>
      <c r="L4" s="641"/>
      <c r="M4" s="2198"/>
      <c r="N4" s="2198"/>
      <c r="O4" s="2198"/>
    </row>
    <row r="5" spans="1:17" ht="68.25" thickBot="1">
      <c r="A5" s="2193" t="s">
        <v>1097</v>
      </c>
      <c r="B5" s="2199"/>
      <c r="C5" s="1745" t="s">
        <v>1077</v>
      </c>
      <c r="D5" s="1741" t="s">
        <v>1079</v>
      </c>
      <c r="E5" s="1742" t="s">
        <v>1080</v>
      </c>
      <c r="F5" s="1741" t="s">
        <v>1081</v>
      </c>
      <c r="G5" s="1741" t="s">
        <v>1082</v>
      </c>
      <c r="H5" s="1741" t="s">
        <v>1083</v>
      </c>
      <c r="I5" s="1741" t="s">
        <v>1084</v>
      </c>
      <c r="J5" s="1741" t="s">
        <v>1085</v>
      </c>
      <c r="K5" s="1741" t="s">
        <v>1086</v>
      </c>
      <c r="L5" s="1741" t="s">
        <v>1087</v>
      </c>
      <c r="M5" s="1741" t="s">
        <v>1088</v>
      </c>
      <c r="N5" s="1743" t="s">
        <v>1089</v>
      </c>
      <c r="O5" s="1744" t="s">
        <v>1090</v>
      </c>
    </row>
    <row r="6" spans="1:17">
      <c r="A6" s="1771"/>
      <c r="B6" s="1772"/>
      <c r="C6" s="1746"/>
      <c r="D6" s="632"/>
      <c r="E6" s="632"/>
      <c r="F6" s="632"/>
      <c r="G6" s="632"/>
      <c r="H6" s="632"/>
      <c r="I6" s="632"/>
      <c r="J6" s="632"/>
      <c r="K6" s="632"/>
      <c r="L6" s="632"/>
      <c r="M6" s="632"/>
      <c r="N6" s="632"/>
      <c r="O6" s="1747"/>
    </row>
    <row r="7" spans="1:17">
      <c r="A7" s="2195" t="s">
        <v>1073</v>
      </c>
      <c r="B7" s="2196"/>
      <c r="C7" s="1748">
        <v>100</v>
      </c>
      <c r="D7" s="633">
        <v>39.200000000000003</v>
      </c>
      <c r="E7" s="633">
        <v>1.9</v>
      </c>
      <c r="F7" s="633">
        <v>3.0035058815830071</v>
      </c>
      <c r="G7" s="633">
        <v>22.929353719767846</v>
      </c>
      <c r="H7" s="633">
        <v>3.0366191443526391</v>
      </c>
      <c r="I7" s="633">
        <v>3.256896421409806</v>
      </c>
      <c r="J7" s="633">
        <v>11.017976153152178</v>
      </c>
      <c r="K7" s="633">
        <v>2.3755556219695055</v>
      </c>
      <c r="L7" s="633">
        <v>1.6799327652335037</v>
      </c>
      <c r="M7" s="633">
        <v>3.9071595550869449</v>
      </c>
      <c r="N7" s="633">
        <v>4.3864011073468525</v>
      </c>
      <c r="O7" s="1749">
        <v>3.2970450661805324</v>
      </c>
    </row>
    <row r="8" spans="1:17" ht="15">
      <c r="A8" s="1760"/>
      <c r="B8" s="1759"/>
      <c r="C8" s="1748"/>
      <c r="D8" s="633"/>
      <c r="E8" s="633"/>
      <c r="F8" s="633"/>
      <c r="G8" s="633"/>
      <c r="H8" s="633"/>
      <c r="I8" s="633"/>
      <c r="J8" s="633"/>
      <c r="K8" s="633"/>
      <c r="L8" s="633"/>
      <c r="M8" s="633"/>
      <c r="N8" s="633"/>
      <c r="O8" s="1764"/>
    </row>
    <row r="9" spans="1:17" ht="15">
      <c r="A9" s="1760">
        <v>2022</v>
      </c>
      <c r="B9" s="1761"/>
      <c r="C9" s="1765">
        <v>174.86666666666667</v>
      </c>
      <c r="D9" s="645">
        <v>205.65833333333333</v>
      </c>
      <c r="E9" s="645">
        <v>156.57499999999999</v>
      </c>
      <c r="F9" s="645">
        <v>155.81666666666663</v>
      </c>
      <c r="G9" s="645">
        <v>131.84166666666667</v>
      </c>
      <c r="H9" s="645">
        <v>170.55833333333331</v>
      </c>
      <c r="I9" s="645">
        <v>148.69166666666666</v>
      </c>
      <c r="J9" s="645">
        <v>204.60000000000002</v>
      </c>
      <c r="K9" s="645">
        <v>99.86666666666666</v>
      </c>
      <c r="L9" s="645">
        <v>142.71666666666667</v>
      </c>
      <c r="M9" s="645">
        <v>136.91666666666663</v>
      </c>
      <c r="N9" s="645">
        <v>194.69166666666669</v>
      </c>
      <c r="O9" s="1766">
        <v>154.96666666666667</v>
      </c>
    </row>
    <row r="10" spans="1:17" ht="15">
      <c r="A10" s="1760">
        <v>2023</v>
      </c>
      <c r="B10" s="1761"/>
      <c r="C10" s="1765">
        <v>203.79166666666671</v>
      </c>
      <c r="D10" s="645">
        <v>227.46666666666661</v>
      </c>
      <c r="E10" s="645">
        <v>203.44999999999996</v>
      </c>
      <c r="F10" s="645">
        <v>212.60000000000002</v>
      </c>
      <c r="G10" s="645">
        <v>161.36666666666667</v>
      </c>
      <c r="H10" s="645">
        <v>219.04999999999995</v>
      </c>
      <c r="I10" s="645">
        <v>190.49166666666667</v>
      </c>
      <c r="J10" s="645">
        <v>227.74999999999997</v>
      </c>
      <c r="K10" s="645">
        <v>119.09999999999998</v>
      </c>
      <c r="L10" s="645">
        <v>205.88333333333335</v>
      </c>
      <c r="M10" s="645">
        <v>168.04999999999998</v>
      </c>
      <c r="N10" s="645">
        <v>228.07500000000002</v>
      </c>
      <c r="O10" s="1766">
        <v>198.6</v>
      </c>
    </row>
    <row r="11" spans="1:17" ht="15">
      <c r="A11" s="1760"/>
      <c r="B11" s="1761"/>
      <c r="C11" s="1765"/>
      <c r="D11" s="646"/>
      <c r="E11" s="646"/>
      <c r="F11" s="646"/>
      <c r="G11" s="646"/>
      <c r="H11" s="646"/>
      <c r="I11" s="646"/>
      <c r="J11" s="646"/>
      <c r="K11" s="646"/>
      <c r="L11" s="646"/>
      <c r="M11" s="646"/>
      <c r="N11" s="646"/>
      <c r="O11" s="1767"/>
    </row>
    <row r="12" spans="1:17" ht="15">
      <c r="A12" s="1773">
        <v>2022</v>
      </c>
      <c r="B12" s="1761" t="s">
        <v>739</v>
      </c>
      <c r="C12" s="1765">
        <v>131.69999999999999</v>
      </c>
      <c r="D12" s="646">
        <v>151.6</v>
      </c>
      <c r="E12" s="646">
        <v>126.3</v>
      </c>
      <c r="F12" s="646">
        <v>120.9</v>
      </c>
      <c r="G12" s="646">
        <v>115.5</v>
      </c>
      <c r="H12" s="646">
        <v>118.9</v>
      </c>
      <c r="I12" s="646">
        <v>118.2</v>
      </c>
      <c r="J12" s="646">
        <v>124.2</v>
      </c>
      <c r="K12" s="646">
        <v>89.1</v>
      </c>
      <c r="L12" s="646">
        <v>112</v>
      </c>
      <c r="M12" s="646">
        <v>114.7</v>
      </c>
      <c r="N12" s="646">
        <v>142.5</v>
      </c>
      <c r="O12" s="1767">
        <v>117</v>
      </c>
      <c r="Q12" s="647"/>
    </row>
    <row r="13" spans="1:17" ht="15">
      <c r="A13" s="1773"/>
      <c r="B13" s="1761" t="s">
        <v>740</v>
      </c>
      <c r="C13" s="1765">
        <v>132.9</v>
      </c>
      <c r="D13" s="646">
        <v>153.1</v>
      </c>
      <c r="E13" s="646">
        <v>128.80000000000001</v>
      </c>
      <c r="F13" s="646">
        <v>123.2</v>
      </c>
      <c r="G13" s="646">
        <v>115.5</v>
      </c>
      <c r="H13" s="646">
        <v>120</v>
      </c>
      <c r="I13" s="646">
        <v>118.2</v>
      </c>
      <c r="J13" s="646">
        <v>126.3</v>
      </c>
      <c r="K13" s="646">
        <v>89.1</v>
      </c>
      <c r="L13" s="646">
        <v>115.6</v>
      </c>
      <c r="M13" s="646">
        <v>114.9</v>
      </c>
      <c r="N13" s="646">
        <v>145.19999999999999</v>
      </c>
      <c r="O13" s="1767">
        <v>118</v>
      </c>
      <c r="Q13" s="647"/>
    </row>
    <row r="14" spans="1:17" ht="15">
      <c r="A14" s="1773"/>
      <c r="B14" s="1761" t="s">
        <v>741</v>
      </c>
      <c r="C14" s="1765">
        <v>137.30000000000001</v>
      </c>
      <c r="D14" s="646">
        <v>156.9</v>
      </c>
      <c r="E14" s="646">
        <v>133</v>
      </c>
      <c r="F14" s="646">
        <v>126.2</v>
      </c>
      <c r="G14" s="646">
        <v>116</v>
      </c>
      <c r="H14" s="646">
        <v>124.3</v>
      </c>
      <c r="I14" s="646">
        <v>120.5</v>
      </c>
      <c r="J14" s="646">
        <v>145.1</v>
      </c>
      <c r="K14" s="646">
        <v>89.2</v>
      </c>
      <c r="L14" s="646">
        <v>116.5</v>
      </c>
      <c r="M14" s="646">
        <v>114.9</v>
      </c>
      <c r="N14" s="646">
        <v>152</v>
      </c>
      <c r="O14" s="1767">
        <v>118.8</v>
      </c>
      <c r="Q14" s="647"/>
    </row>
    <row r="15" spans="1:17" ht="15">
      <c r="A15" s="1773"/>
      <c r="B15" s="1761" t="s">
        <v>1098</v>
      </c>
      <c r="C15" s="1765">
        <v>151.69999999999999</v>
      </c>
      <c r="D15" s="646">
        <v>176.1</v>
      </c>
      <c r="E15" s="646">
        <v>137.69999999999999</v>
      </c>
      <c r="F15" s="646">
        <v>131.6</v>
      </c>
      <c r="G15" s="646">
        <v>120.5</v>
      </c>
      <c r="H15" s="646">
        <v>131.19999999999999</v>
      </c>
      <c r="I15" s="646">
        <v>131</v>
      </c>
      <c r="J15" s="646">
        <v>175.1</v>
      </c>
      <c r="K15" s="646">
        <v>89.2</v>
      </c>
      <c r="L15" s="646">
        <v>122.3</v>
      </c>
      <c r="M15" s="646">
        <v>136.5</v>
      </c>
      <c r="N15" s="646">
        <v>166.9</v>
      </c>
      <c r="O15" s="1767">
        <v>123.5</v>
      </c>
      <c r="Q15" s="647"/>
    </row>
    <row r="16" spans="1:17" ht="15">
      <c r="A16" s="1773"/>
      <c r="B16" s="1761" t="s">
        <v>743</v>
      </c>
      <c r="C16" s="1765">
        <v>166.3</v>
      </c>
      <c r="D16" s="646">
        <v>195.3</v>
      </c>
      <c r="E16" s="646">
        <v>145.1</v>
      </c>
      <c r="F16" s="646">
        <v>140</v>
      </c>
      <c r="G16" s="646">
        <v>128.6</v>
      </c>
      <c r="H16" s="646">
        <v>148.1</v>
      </c>
      <c r="I16" s="646">
        <v>143.1</v>
      </c>
      <c r="J16" s="646">
        <v>199.6</v>
      </c>
      <c r="K16" s="646">
        <v>90.2</v>
      </c>
      <c r="L16" s="646">
        <v>127.7</v>
      </c>
      <c r="M16" s="646">
        <v>136.5</v>
      </c>
      <c r="N16" s="646">
        <v>180</v>
      </c>
      <c r="O16" s="1767">
        <v>139.9</v>
      </c>
    </row>
    <row r="17" spans="1:18" ht="15">
      <c r="A17" s="1773"/>
      <c r="B17" s="1761" t="s">
        <v>1099</v>
      </c>
      <c r="C17" s="1765">
        <v>183.5</v>
      </c>
      <c r="D17" s="646">
        <v>222.8</v>
      </c>
      <c r="E17" s="646">
        <v>163.1</v>
      </c>
      <c r="F17" s="646">
        <v>151.1</v>
      </c>
      <c r="G17" s="646">
        <v>131.4</v>
      </c>
      <c r="H17" s="646">
        <v>166.6</v>
      </c>
      <c r="I17" s="646">
        <v>147.30000000000001</v>
      </c>
      <c r="J17" s="646">
        <v>226</v>
      </c>
      <c r="K17" s="646">
        <v>94.6</v>
      </c>
      <c r="L17" s="646">
        <v>133.69999999999999</v>
      </c>
      <c r="M17" s="646">
        <v>136.5</v>
      </c>
      <c r="N17" s="646">
        <v>201.1</v>
      </c>
      <c r="O17" s="1767">
        <v>150.80000000000001</v>
      </c>
    </row>
    <row r="18" spans="1:18" ht="15">
      <c r="A18" s="1773"/>
      <c r="B18" s="1761" t="s">
        <v>1100</v>
      </c>
      <c r="C18" s="1765">
        <v>193.1</v>
      </c>
      <c r="D18" s="646">
        <v>233.4</v>
      </c>
      <c r="E18" s="646">
        <v>165.8</v>
      </c>
      <c r="F18" s="646">
        <v>159.4</v>
      </c>
      <c r="G18" s="646">
        <v>133.5</v>
      </c>
      <c r="H18" s="646">
        <v>183.9</v>
      </c>
      <c r="I18" s="646">
        <v>157.1</v>
      </c>
      <c r="J18" s="646">
        <v>248.4</v>
      </c>
      <c r="K18" s="646">
        <v>95.1</v>
      </c>
      <c r="L18" s="646">
        <v>151</v>
      </c>
      <c r="M18" s="646">
        <v>143.80000000000001</v>
      </c>
      <c r="N18" s="646">
        <v>210.5</v>
      </c>
      <c r="O18" s="1767">
        <v>160</v>
      </c>
    </row>
    <row r="19" spans="1:18" ht="15">
      <c r="A19" s="1773"/>
      <c r="B19" s="1761" t="s">
        <v>746</v>
      </c>
      <c r="C19" s="1765">
        <v>197.7</v>
      </c>
      <c r="D19" s="646">
        <v>237.5</v>
      </c>
      <c r="E19" s="646">
        <v>168.3</v>
      </c>
      <c r="F19" s="646">
        <v>167.7</v>
      </c>
      <c r="G19" s="646">
        <v>141.4</v>
      </c>
      <c r="H19" s="646">
        <v>196.2</v>
      </c>
      <c r="I19" s="646">
        <v>158.80000000000001</v>
      </c>
      <c r="J19" s="646">
        <v>246.3</v>
      </c>
      <c r="K19" s="646">
        <v>95.3</v>
      </c>
      <c r="L19" s="646">
        <v>151.4</v>
      </c>
      <c r="M19" s="646">
        <v>143.80000000000001</v>
      </c>
      <c r="N19" s="646">
        <v>217.2</v>
      </c>
      <c r="O19" s="1767">
        <v>171.4</v>
      </c>
    </row>
    <row r="20" spans="1:18" ht="15">
      <c r="A20" s="1773"/>
      <c r="B20" s="1761" t="s">
        <v>747</v>
      </c>
      <c r="C20" s="1765">
        <v>201.9</v>
      </c>
      <c r="D20" s="646">
        <v>239.1</v>
      </c>
      <c r="E20" s="646">
        <v>173.3</v>
      </c>
      <c r="F20" s="646">
        <v>178.2</v>
      </c>
      <c r="G20" s="646">
        <v>146.6</v>
      </c>
      <c r="H20" s="646">
        <v>206.8</v>
      </c>
      <c r="I20" s="646">
        <v>164.5</v>
      </c>
      <c r="J20" s="646">
        <v>249.7</v>
      </c>
      <c r="K20" s="646">
        <v>110.3</v>
      </c>
      <c r="L20" s="646">
        <v>155.4</v>
      </c>
      <c r="M20" s="646">
        <v>146.1</v>
      </c>
      <c r="N20" s="646">
        <v>224.8</v>
      </c>
      <c r="O20" s="1767">
        <v>181.6</v>
      </c>
    </row>
    <row r="21" spans="1:18" ht="15">
      <c r="A21" s="1773"/>
      <c r="B21" s="1761" t="s">
        <v>1101</v>
      </c>
      <c r="C21" s="1765">
        <v>201.6</v>
      </c>
      <c r="D21" s="646">
        <v>236.5</v>
      </c>
      <c r="E21" s="646">
        <v>179.8</v>
      </c>
      <c r="F21" s="646">
        <v>184.1</v>
      </c>
      <c r="G21" s="646">
        <v>145</v>
      </c>
      <c r="H21" s="646">
        <v>213.3</v>
      </c>
      <c r="I21" s="646">
        <v>174.3</v>
      </c>
      <c r="J21" s="646">
        <v>241.2</v>
      </c>
      <c r="K21" s="646">
        <v>118.1</v>
      </c>
      <c r="L21" s="646">
        <v>172.4</v>
      </c>
      <c r="M21" s="646">
        <v>151.1</v>
      </c>
      <c r="N21" s="646">
        <v>230.6</v>
      </c>
      <c r="O21" s="1767">
        <v>188.8</v>
      </c>
    </row>
    <row r="22" spans="1:18" ht="15">
      <c r="A22" s="1773"/>
      <c r="B22" s="1761" t="s">
        <v>749</v>
      </c>
      <c r="C22" s="1765">
        <v>200.3</v>
      </c>
      <c r="D22" s="646">
        <v>233.2</v>
      </c>
      <c r="E22" s="646">
        <v>179.4</v>
      </c>
      <c r="F22" s="646">
        <v>191.6</v>
      </c>
      <c r="G22" s="646">
        <v>144.1</v>
      </c>
      <c r="H22" s="646">
        <v>218.1</v>
      </c>
      <c r="I22" s="646">
        <v>175.5</v>
      </c>
      <c r="J22" s="646">
        <v>236.3</v>
      </c>
      <c r="K22" s="646">
        <v>119.1</v>
      </c>
      <c r="L22" s="646">
        <v>175.3</v>
      </c>
      <c r="M22" s="646">
        <v>152.1</v>
      </c>
      <c r="N22" s="646">
        <v>232</v>
      </c>
      <c r="O22" s="1767">
        <v>193.5</v>
      </c>
    </row>
    <row r="23" spans="1:18" ht="15">
      <c r="A23" s="1773"/>
      <c r="B23" s="1761" t="s">
        <v>750</v>
      </c>
      <c r="C23" s="1765">
        <v>200.4</v>
      </c>
      <c r="D23" s="646">
        <v>232.4</v>
      </c>
      <c r="E23" s="646">
        <v>178.3</v>
      </c>
      <c r="F23" s="646">
        <v>195.8</v>
      </c>
      <c r="G23" s="646">
        <v>144</v>
      </c>
      <c r="H23" s="646">
        <v>219.3</v>
      </c>
      <c r="I23" s="646">
        <v>175.8</v>
      </c>
      <c r="J23" s="646">
        <v>237</v>
      </c>
      <c r="K23" s="646">
        <v>119.1</v>
      </c>
      <c r="L23" s="646">
        <v>179.3</v>
      </c>
      <c r="M23" s="646">
        <v>152.1</v>
      </c>
      <c r="N23" s="646">
        <v>233.5</v>
      </c>
      <c r="O23" s="1767">
        <v>196.3</v>
      </c>
    </row>
    <row r="24" spans="1:18" ht="15">
      <c r="A24" s="1773"/>
      <c r="B24" s="1761"/>
      <c r="C24" s="1765"/>
      <c r="D24" s="646"/>
      <c r="E24" s="646"/>
      <c r="F24" s="646"/>
      <c r="G24" s="646"/>
      <c r="H24" s="646"/>
      <c r="I24" s="646"/>
      <c r="J24" s="646"/>
      <c r="K24" s="646"/>
      <c r="L24" s="646"/>
      <c r="M24" s="646"/>
      <c r="N24" s="646"/>
      <c r="O24" s="1767"/>
      <c r="R24" s="647"/>
    </row>
    <row r="25" spans="1:18" ht="15">
      <c r="A25" s="1773">
        <v>2023</v>
      </c>
      <c r="B25" s="1761" t="s">
        <v>739</v>
      </c>
      <c r="C25" s="1765">
        <v>201.8</v>
      </c>
      <c r="D25" s="646">
        <v>232.8</v>
      </c>
      <c r="E25" s="646">
        <v>191.1</v>
      </c>
      <c r="F25" s="646">
        <v>202.8</v>
      </c>
      <c r="G25" s="646">
        <v>143.1</v>
      </c>
      <c r="H25" s="646">
        <v>219.6</v>
      </c>
      <c r="I25" s="646">
        <v>188.2</v>
      </c>
      <c r="J25" s="646">
        <v>236.8</v>
      </c>
      <c r="K25" s="646">
        <v>119.1</v>
      </c>
      <c r="L25" s="646">
        <v>188.6</v>
      </c>
      <c r="M25" s="646">
        <v>158.1</v>
      </c>
      <c r="N25" s="646">
        <v>235.5</v>
      </c>
      <c r="O25" s="1767">
        <v>199.1</v>
      </c>
    </row>
    <row r="26" spans="1:18" ht="15">
      <c r="A26" s="1773"/>
      <c r="B26" s="1761" t="s">
        <v>740</v>
      </c>
      <c r="C26" s="1765">
        <v>204.1</v>
      </c>
      <c r="D26" s="646">
        <v>228.1</v>
      </c>
      <c r="E26" s="646">
        <v>192.2</v>
      </c>
      <c r="F26" s="646">
        <v>208.4</v>
      </c>
      <c r="G26" s="646">
        <v>157.19999999999999</v>
      </c>
      <c r="H26" s="646">
        <v>221</v>
      </c>
      <c r="I26" s="646">
        <v>188.2</v>
      </c>
      <c r="J26" s="646">
        <v>242.8</v>
      </c>
      <c r="K26" s="646">
        <v>119.1</v>
      </c>
      <c r="L26" s="646">
        <v>189.1</v>
      </c>
      <c r="M26" s="646">
        <v>158.4</v>
      </c>
      <c r="N26" s="646">
        <v>235.3</v>
      </c>
      <c r="O26" s="1767">
        <v>199.7</v>
      </c>
    </row>
    <row r="27" spans="1:18" ht="15">
      <c r="A27" s="1773"/>
      <c r="B27" s="1761" t="s">
        <v>741</v>
      </c>
      <c r="C27" s="1765">
        <v>204.8</v>
      </c>
      <c r="D27" s="646">
        <v>223.2</v>
      </c>
      <c r="E27" s="646">
        <v>192</v>
      </c>
      <c r="F27" s="646">
        <v>211.9</v>
      </c>
      <c r="G27" s="646">
        <v>170.2</v>
      </c>
      <c r="H27" s="646">
        <v>219.1</v>
      </c>
      <c r="I27" s="646">
        <v>188.5</v>
      </c>
      <c r="J27" s="646">
        <v>242.4</v>
      </c>
      <c r="K27" s="646">
        <v>119.1</v>
      </c>
      <c r="L27" s="646">
        <v>189.4</v>
      </c>
      <c r="M27" s="646">
        <v>158.4</v>
      </c>
      <c r="N27" s="646">
        <v>228.7</v>
      </c>
      <c r="O27" s="1767">
        <v>198.6</v>
      </c>
    </row>
    <row r="28" spans="1:18" ht="15">
      <c r="A28" s="1773"/>
      <c r="B28" s="1761" t="s">
        <v>1098</v>
      </c>
      <c r="C28" s="1765">
        <v>202.7</v>
      </c>
      <c r="D28" s="646">
        <v>223.8</v>
      </c>
      <c r="E28" s="646">
        <v>190.9</v>
      </c>
      <c r="F28" s="646">
        <v>215.2</v>
      </c>
      <c r="G28" s="646">
        <v>166.7</v>
      </c>
      <c r="H28" s="646">
        <v>218.9</v>
      </c>
      <c r="I28" s="646">
        <v>191.6</v>
      </c>
      <c r="J28" s="646">
        <v>223.9</v>
      </c>
      <c r="K28" s="646">
        <v>119.1</v>
      </c>
      <c r="L28" s="646">
        <v>203.5</v>
      </c>
      <c r="M28" s="646">
        <v>166</v>
      </c>
      <c r="N28" s="646">
        <v>224.2</v>
      </c>
      <c r="O28" s="1767">
        <v>197.6</v>
      </c>
    </row>
    <row r="29" spans="1:18" ht="15">
      <c r="A29" s="1773"/>
      <c r="B29" s="1761" t="s">
        <v>743</v>
      </c>
      <c r="C29" s="1765">
        <v>203.1</v>
      </c>
      <c r="D29" s="646">
        <v>226.1</v>
      </c>
      <c r="E29" s="646">
        <v>189.7</v>
      </c>
      <c r="F29" s="646">
        <v>217.2</v>
      </c>
      <c r="G29" s="646">
        <v>165.8</v>
      </c>
      <c r="H29" s="646">
        <v>218.1</v>
      </c>
      <c r="I29" s="646">
        <v>191.6</v>
      </c>
      <c r="J29" s="646">
        <v>221.1</v>
      </c>
      <c r="K29" s="646">
        <v>119.1</v>
      </c>
      <c r="L29" s="646">
        <v>205.6</v>
      </c>
      <c r="M29" s="646">
        <v>166</v>
      </c>
      <c r="N29" s="646">
        <v>224.4</v>
      </c>
      <c r="O29" s="1767">
        <v>196.9</v>
      </c>
    </row>
    <row r="30" spans="1:18" ht="15">
      <c r="A30" s="1773"/>
      <c r="B30" s="1761" t="s">
        <v>1099</v>
      </c>
      <c r="C30" s="1765">
        <v>203.3</v>
      </c>
      <c r="D30" s="646">
        <v>228.4</v>
      </c>
      <c r="E30" s="646">
        <v>189.2</v>
      </c>
      <c r="F30" s="646">
        <v>216.4</v>
      </c>
      <c r="G30" s="646">
        <v>164.3</v>
      </c>
      <c r="H30" s="646">
        <v>218.3</v>
      </c>
      <c r="I30" s="646">
        <v>191.7</v>
      </c>
      <c r="J30" s="646">
        <v>217.1</v>
      </c>
      <c r="K30" s="646">
        <v>119.1</v>
      </c>
      <c r="L30" s="646">
        <v>205.8</v>
      </c>
      <c r="M30" s="646">
        <v>166</v>
      </c>
      <c r="N30" s="646">
        <v>225.9</v>
      </c>
      <c r="O30" s="1767">
        <v>196.9</v>
      </c>
    </row>
    <row r="31" spans="1:18" ht="15">
      <c r="A31" s="1773"/>
      <c r="B31" s="1761" t="s">
        <v>1100</v>
      </c>
      <c r="C31" s="1765">
        <v>201.9</v>
      </c>
      <c r="D31" s="646">
        <v>227.5</v>
      </c>
      <c r="E31" s="646">
        <v>214.1</v>
      </c>
      <c r="F31" s="646">
        <v>216</v>
      </c>
      <c r="G31" s="646">
        <v>154.69999999999999</v>
      </c>
      <c r="H31" s="646">
        <v>220</v>
      </c>
      <c r="I31" s="646">
        <v>190.2</v>
      </c>
      <c r="J31" s="646">
        <v>218.7</v>
      </c>
      <c r="K31" s="646">
        <v>119.1</v>
      </c>
      <c r="L31" s="646">
        <v>217.5</v>
      </c>
      <c r="M31" s="646">
        <v>171.8</v>
      </c>
      <c r="N31" s="646">
        <v>227</v>
      </c>
      <c r="O31" s="1767">
        <v>197.5</v>
      </c>
    </row>
    <row r="32" spans="1:18" ht="15">
      <c r="A32" s="1773"/>
      <c r="B32" s="1761" t="s">
        <v>746</v>
      </c>
      <c r="C32" s="1765">
        <v>201.9</v>
      </c>
      <c r="D32" s="646">
        <v>224.6</v>
      </c>
      <c r="E32" s="646">
        <v>216.2</v>
      </c>
      <c r="F32" s="646">
        <v>212.2</v>
      </c>
      <c r="G32" s="646">
        <v>158.4</v>
      </c>
      <c r="H32" s="646">
        <v>220.6</v>
      </c>
      <c r="I32" s="646">
        <v>190.2</v>
      </c>
      <c r="J32" s="646">
        <v>222.7</v>
      </c>
      <c r="K32" s="646">
        <v>119.1</v>
      </c>
      <c r="L32" s="646">
        <v>215.4</v>
      </c>
      <c r="M32" s="646">
        <v>171.8</v>
      </c>
      <c r="N32" s="646">
        <v>225.9</v>
      </c>
      <c r="O32" s="1767">
        <v>199.1</v>
      </c>
    </row>
    <row r="33" spans="1:15" ht="15">
      <c r="A33" s="1773"/>
      <c r="B33" s="1761" t="s">
        <v>747</v>
      </c>
      <c r="C33" s="1765">
        <v>203.5</v>
      </c>
      <c r="D33" s="646">
        <v>226.7</v>
      </c>
      <c r="E33" s="646">
        <v>217.8</v>
      </c>
      <c r="F33" s="646">
        <v>213.4</v>
      </c>
      <c r="G33" s="646">
        <v>158.80000000000001</v>
      </c>
      <c r="H33" s="646">
        <v>220.3</v>
      </c>
      <c r="I33" s="646">
        <v>190.2</v>
      </c>
      <c r="J33" s="646">
        <v>227.1</v>
      </c>
      <c r="K33" s="646">
        <v>119.1</v>
      </c>
      <c r="L33" s="646">
        <v>215.4</v>
      </c>
      <c r="M33" s="646">
        <v>173.6</v>
      </c>
      <c r="N33" s="646">
        <v>226.9</v>
      </c>
      <c r="O33" s="1767">
        <v>198.9</v>
      </c>
    </row>
    <row r="34" spans="1:15" ht="15">
      <c r="A34" s="1773"/>
      <c r="B34" s="1761" t="s">
        <v>1101</v>
      </c>
      <c r="C34" s="1765">
        <v>203.6</v>
      </c>
      <c r="D34" s="646">
        <v>224.1</v>
      </c>
      <c r="E34" s="646">
        <v>217.8</v>
      </c>
      <c r="F34" s="646">
        <v>213.3</v>
      </c>
      <c r="G34" s="646">
        <v>162.69999999999999</v>
      </c>
      <c r="H34" s="646">
        <v>217.9</v>
      </c>
      <c r="I34" s="646">
        <v>192.5</v>
      </c>
      <c r="J34" s="646">
        <v>228.7</v>
      </c>
      <c r="K34" s="646">
        <v>119.1</v>
      </c>
      <c r="L34" s="646">
        <v>213.7</v>
      </c>
      <c r="M34" s="646">
        <v>175.5</v>
      </c>
      <c r="N34" s="646">
        <v>226.5</v>
      </c>
      <c r="O34" s="1767">
        <v>199.8</v>
      </c>
    </row>
    <row r="35" spans="1:15" ht="15">
      <c r="A35" s="1773"/>
      <c r="B35" s="1761" t="s">
        <v>749</v>
      </c>
      <c r="C35" s="1765">
        <v>206</v>
      </c>
      <c r="D35" s="646">
        <v>228.1</v>
      </c>
      <c r="E35" s="646">
        <v>215.7</v>
      </c>
      <c r="F35" s="646">
        <v>213</v>
      </c>
      <c r="G35" s="646">
        <v>167.3</v>
      </c>
      <c r="H35" s="646">
        <v>217.7</v>
      </c>
      <c r="I35" s="646">
        <v>191.5</v>
      </c>
      <c r="J35" s="646">
        <v>227.2</v>
      </c>
      <c r="K35" s="646">
        <v>119.1</v>
      </c>
      <c r="L35" s="646">
        <v>213.3</v>
      </c>
      <c r="M35" s="646">
        <v>175.5</v>
      </c>
      <c r="N35" s="646">
        <v>227.5</v>
      </c>
      <c r="O35" s="1767">
        <v>199.7</v>
      </c>
    </row>
    <row r="36" spans="1:15" ht="15">
      <c r="A36" s="1773"/>
      <c r="B36" s="1761" t="s">
        <v>750</v>
      </c>
      <c r="C36" s="1765">
        <v>208.8</v>
      </c>
      <c r="D36" s="646">
        <v>236.2</v>
      </c>
      <c r="E36" s="646">
        <v>214.7</v>
      </c>
      <c r="F36" s="646">
        <v>211.4</v>
      </c>
      <c r="G36" s="646">
        <v>167.2</v>
      </c>
      <c r="H36" s="646">
        <v>217.1</v>
      </c>
      <c r="I36" s="646">
        <v>191.5</v>
      </c>
      <c r="J36" s="646">
        <v>224.5</v>
      </c>
      <c r="K36" s="646">
        <v>119.1</v>
      </c>
      <c r="L36" s="646">
        <v>213.3</v>
      </c>
      <c r="M36" s="646">
        <v>175.5</v>
      </c>
      <c r="N36" s="646">
        <v>229.1</v>
      </c>
      <c r="O36" s="1767">
        <v>199.4</v>
      </c>
    </row>
    <row r="37" spans="1:15" ht="15.75" thickBot="1">
      <c r="A37" s="1762"/>
      <c r="B37" s="1763"/>
      <c r="C37" s="1768"/>
      <c r="D37" s="1769"/>
      <c r="E37" s="1769"/>
      <c r="F37" s="1769"/>
      <c r="G37" s="1769"/>
      <c r="H37" s="1769"/>
      <c r="I37" s="1769"/>
      <c r="J37" s="1769"/>
      <c r="K37" s="1769"/>
      <c r="L37" s="1769"/>
      <c r="M37" s="1769"/>
      <c r="N37" s="1769"/>
      <c r="O37" s="1770"/>
    </row>
    <row r="38" spans="1:15" ht="15" customHeight="1">
      <c r="A38" s="635" t="s">
        <v>1102</v>
      </c>
      <c r="B38" s="2187" t="s">
        <v>1107</v>
      </c>
      <c r="C38" s="2187"/>
      <c r="D38" s="2187"/>
      <c r="E38" s="2187"/>
      <c r="F38" s="2187"/>
      <c r="G38" s="2187"/>
      <c r="H38" s="2187"/>
      <c r="I38" s="2187"/>
      <c r="J38" s="2197" t="s">
        <v>1108</v>
      </c>
      <c r="K38" s="2197"/>
      <c r="L38" s="2197"/>
      <c r="M38" s="2197"/>
      <c r="N38" s="2197"/>
      <c r="O38" s="2197"/>
    </row>
    <row r="39" spans="1:15" ht="15">
      <c r="A39" s="637"/>
      <c r="B39" s="2188"/>
      <c r="C39" s="2188"/>
      <c r="D39" s="2188"/>
      <c r="E39" s="2188"/>
      <c r="F39" s="2188"/>
      <c r="G39" s="2188"/>
      <c r="H39" s="2188"/>
      <c r="I39" s="2188"/>
      <c r="J39" s="641"/>
      <c r="K39" s="641"/>
      <c r="L39" s="641"/>
      <c r="M39" s="641"/>
      <c r="N39" s="641"/>
      <c r="O39" s="641"/>
    </row>
    <row r="40" spans="1:15" ht="15">
      <c r="A40" s="637"/>
      <c r="B40" s="2188"/>
      <c r="C40" s="2188"/>
      <c r="D40" s="2188"/>
      <c r="E40" s="2188"/>
      <c r="F40" s="2188"/>
      <c r="G40" s="2188"/>
      <c r="H40" s="2188"/>
      <c r="I40" s="2188"/>
      <c r="J40" s="641"/>
      <c r="K40" s="641"/>
      <c r="L40" s="641"/>
      <c r="M40" s="641"/>
      <c r="N40" s="641"/>
      <c r="O40" s="641"/>
    </row>
    <row r="41" spans="1:15" ht="15">
      <c r="A41" s="635" t="s">
        <v>1104</v>
      </c>
      <c r="B41" s="637" t="s">
        <v>1474</v>
      </c>
      <c r="C41" s="637"/>
      <c r="D41" s="637"/>
      <c r="E41" s="637"/>
      <c r="F41" s="637"/>
      <c r="G41" s="637"/>
      <c r="H41" s="637"/>
      <c r="I41" s="637"/>
      <c r="J41" s="641"/>
      <c r="K41" s="641"/>
      <c r="L41" s="641"/>
      <c r="M41" s="641"/>
      <c r="N41" s="641"/>
      <c r="O41" s="641"/>
    </row>
  </sheetData>
  <mergeCells count="7">
    <mergeCell ref="B38:I40"/>
    <mergeCell ref="J38:O38"/>
    <mergeCell ref="M1:O1"/>
    <mergeCell ref="A3:O3"/>
    <mergeCell ref="M4:O4"/>
    <mergeCell ref="A5:B5"/>
    <mergeCell ref="A7:B7"/>
  </mergeCells>
  <hyperlinks>
    <hyperlink ref="O2" location="පටුන!A1" display="පටුන වෙත"/>
  </hyperlinks>
  <pageMargins left="0.38" right="0.3" top="0.75" bottom="0.75" header="0.3" footer="0.3"/>
  <pageSetup paperSize="9" scale="56" orientation="portrait" horizontalDpi="4294967294" verticalDpi="4294967294" r:id="rId1"/>
  <headerFooter>
    <oddHeader xml:space="preserve">&amp;L&amp;"Calibri"&amp;10 [Limited Sharing]&amp;1#_x000D_&amp;"Calibri"&amp;11 </oddHead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9"/>
  <sheetViews>
    <sheetView showGridLines="0" topLeftCell="A52" zoomScaleNormal="100" workbookViewId="0">
      <selection activeCell="C81" sqref="C81"/>
    </sheetView>
  </sheetViews>
  <sheetFormatPr defaultColWidth="8" defaultRowHeight="14.25"/>
  <cols>
    <col min="1" max="1" width="7.625" style="651" customWidth="1"/>
    <col min="2" max="2" width="13.375" style="651" customWidth="1"/>
    <col min="3" max="6" width="18" style="651" customWidth="1"/>
    <col min="7" max="7" width="13.875" style="651" customWidth="1"/>
    <col min="8" max="8" width="9.25" style="651" bestFit="1" customWidth="1"/>
    <col min="9" max="16384" width="8" style="651"/>
  </cols>
  <sheetData>
    <row r="1" spans="1:8" ht="15.75">
      <c r="A1" s="574" t="s">
        <v>114</v>
      </c>
      <c r="B1" s="649"/>
      <c r="C1" s="650"/>
      <c r="D1" s="650"/>
      <c r="F1" s="652" t="s">
        <v>1109</v>
      </c>
      <c r="G1" s="653"/>
      <c r="H1" s="653"/>
    </row>
    <row r="2" spans="1:8" ht="15">
      <c r="A2" s="648"/>
      <c r="B2" s="648"/>
      <c r="C2" s="648"/>
      <c r="D2" s="648"/>
      <c r="E2" s="648"/>
      <c r="F2" s="1981" t="s">
        <v>1482</v>
      </c>
    </row>
    <row r="3" spans="1:8" ht="15.75">
      <c r="A3" s="2200" t="s">
        <v>1110</v>
      </c>
      <c r="B3" s="2200"/>
      <c r="C3" s="2200"/>
      <c r="D3" s="2200"/>
      <c r="E3" s="2200"/>
      <c r="F3" s="2200"/>
    </row>
    <row r="4" spans="1:8" ht="15" thickBot="1">
      <c r="A4" s="648"/>
      <c r="B4" s="654"/>
      <c r="C4" s="654"/>
      <c r="D4" s="654"/>
      <c r="E4" s="654"/>
      <c r="F4" s="655"/>
    </row>
    <row r="5" spans="1:8" ht="27.75" thickBot="1">
      <c r="A5" s="2201" t="s">
        <v>1111</v>
      </c>
      <c r="B5" s="2202"/>
      <c r="C5" s="1774" t="s">
        <v>1112</v>
      </c>
      <c r="D5" s="1775" t="s">
        <v>1113</v>
      </c>
      <c r="E5" s="1775" t="s">
        <v>673</v>
      </c>
      <c r="F5" s="1776" t="s">
        <v>1114</v>
      </c>
    </row>
    <row r="6" spans="1:8">
      <c r="A6" s="1780"/>
      <c r="B6" s="1781"/>
      <c r="C6" s="1777"/>
      <c r="D6" s="1778"/>
      <c r="E6" s="1778"/>
      <c r="F6" s="1779"/>
    </row>
    <row r="7" spans="1:8" ht="15">
      <c r="A7" s="1782">
        <v>2019</v>
      </c>
      <c r="B7" s="1783"/>
      <c r="C7" s="1765">
        <v>105.49718612285646</v>
      </c>
      <c r="D7" s="646">
        <v>108.73626601148244</v>
      </c>
      <c r="E7" s="646">
        <v>104.91950694745435</v>
      </c>
      <c r="F7" s="1767">
        <v>101.53473027957817</v>
      </c>
    </row>
    <row r="8" spans="1:8" ht="15">
      <c r="A8" s="1782">
        <v>2020</v>
      </c>
      <c r="B8" s="1783"/>
      <c r="C8" s="1765">
        <v>111.57164793013474</v>
      </c>
      <c r="D8" s="646">
        <v>126.75010770831049</v>
      </c>
      <c r="E8" s="646">
        <v>109.03093006772743</v>
      </c>
      <c r="F8" s="1767">
        <v>104.12022165594892</v>
      </c>
      <c r="H8" s="656"/>
    </row>
    <row r="9" spans="1:8" ht="15">
      <c r="A9" s="1782">
        <v>2021</v>
      </c>
      <c r="B9" s="1784"/>
      <c r="C9" s="1765">
        <v>123.69379608373724</v>
      </c>
      <c r="D9" s="646">
        <v>133.75657751198381</v>
      </c>
      <c r="E9" s="646">
        <v>122.89871463528111</v>
      </c>
      <c r="F9" s="1767">
        <v>101.87446371835465</v>
      </c>
      <c r="H9" s="656"/>
    </row>
    <row r="10" spans="1:8" ht="15">
      <c r="A10" s="1782">
        <v>2022</v>
      </c>
      <c r="B10" s="1784"/>
      <c r="C10" s="1765">
        <v>215.18075420496655</v>
      </c>
      <c r="D10" s="646">
        <v>215.20037696218978</v>
      </c>
      <c r="E10" s="646">
        <v>219.35805187195967</v>
      </c>
      <c r="F10" s="1767">
        <v>129.760951384815</v>
      </c>
      <c r="H10" s="656"/>
    </row>
    <row r="11" spans="1:8" ht="15">
      <c r="A11" s="1782" t="s">
        <v>106</v>
      </c>
      <c r="B11" s="1784"/>
      <c r="C11" s="1765">
        <v>239.98852384906502</v>
      </c>
      <c r="D11" s="646">
        <v>235.19692301173009</v>
      </c>
      <c r="E11" s="646">
        <v>240.6324533679352</v>
      </c>
      <c r="F11" s="1767">
        <v>239.15825425740013</v>
      </c>
      <c r="H11" s="656"/>
    </row>
    <row r="12" spans="1:8" ht="15">
      <c r="A12" s="1782"/>
      <c r="B12" s="1784"/>
      <c r="C12" s="1765"/>
      <c r="D12" s="646"/>
      <c r="E12" s="646"/>
      <c r="F12" s="1767"/>
    </row>
    <row r="13" spans="1:8" ht="15">
      <c r="A13" s="1782">
        <v>2019</v>
      </c>
      <c r="B13" s="1761" t="s">
        <v>739</v>
      </c>
      <c r="C13" s="1765">
        <v>105.10977759208565</v>
      </c>
      <c r="D13" s="646">
        <v>113.05732215952754</v>
      </c>
      <c r="E13" s="646">
        <v>102.63248712626688</v>
      </c>
      <c r="F13" s="1767">
        <v>99.369513238738875</v>
      </c>
    </row>
    <row r="14" spans="1:8" ht="15">
      <c r="A14" s="1782"/>
      <c r="B14" s="1761" t="s">
        <v>740</v>
      </c>
      <c r="C14" s="1765">
        <v>105.06419386936422</v>
      </c>
      <c r="D14" s="646">
        <v>110.87312831465594</v>
      </c>
      <c r="E14" s="646">
        <v>103.15757918697906</v>
      </c>
      <c r="F14" s="1767">
        <v>104.85038995758936</v>
      </c>
    </row>
    <row r="15" spans="1:8" ht="15">
      <c r="A15" s="1782"/>
      <c r="B15" s="1761" t="s">
        <v>741</v>
      </c>
      <c r="C15" s="1765">
        <v>106.43085517924941</v>
      </c>
      <c r="D15" s="646">
        <v>110.6203252979132</v>
      </c>
      <c r="E15" s="646">
        <v>105.51385431449245</v>
      </c>
      <c r="F15" s="1767">
        <v>101.48109418986311</v>
      </c>
    </row>
    <row r="16" spans="1:8" ht="15">
      <c r="A16" s="1782"/>
      <c r="B16" s="1761" t="s">
        <v>1098</v>
      </c>
      <c r="C16" s="1765">
        <v>106.10937517585286</v>
      </c>
      <c r="D16" s="646">
        <v>111.68935886527339</v>
      </c>
      <c r="E16" s="646">
        <v>104.48254882817763</v>
      </c>
      <c r="F16" s="1767">
        <v>103.03055322186908</v>
      </c>
    </row>
    <row r="17" spans="1:6" ht="15">
      <c r="A17" s="1782"/>
      <c r="B17" s="1761" t="s">
        <v>743</v>
      </c>
      <c r="C17" s="1765">
        <v>106.54091278174933</v>
      </c>
      <c r="D17" s="646">
        <v>111.75279201866883</v>
      </c>
      <c r="E17" s="646">
        <v>105.10471705842392</v>
      </c>
      <c r="F17" s="1767">
        <v>102.95242435725106</v>
      </c>
    </row>
    <row r="18" spans="1:6" ht="15">
      <c r="A18" s="1782"/>
      <c r="B18" s="1761" t="s">
        <v>1099</v>
      </c>
      <c r="C18" s="1765">
        <v>104.89392960983734</v>
      </c>
      <c r="D18" s="646">
        <v>107.76338897351351</v>
      </c>
      <c r="E18" s="646">
        <v>104.36577838541713</v>
      </c>
      <c r="F18" s="1767">
        <v>102.63185115555481</v>
      </c>
    </row>
    <row r="19" spans="1:6" ht="15">
      <c r="A19" s="1782"/>
      <c r="B19" s="1761" t="s">
        <v>1100</v>
      </c>
      <c r="C19" s="1765">
        <v>103.42246841440414</v>
      </c>
      <c r="D19" s="646">
        <v>103.64885501110442</v>
      </c>
      <c r="E19" s="646">
        <v>103.93088468824372</v>
      </c>
      <c r="F19" s="1767">
        <v>102.49608214376565</v>
      </c>
    </row>
    <row r="20" spans="1:6" ht="15">
      <c r="A20" s="1782"/>
      <c r="B20" s="1761" t="s">
        <v>746</v>
      </c>
      <c r="C20" s="1765">
        <v>103.22084946251158</v>
      </c>
      <c r="D20" s="646">
        <v>101.16788464436095</v>
      </c>
      <c r="E20" s="646">
        <v>104.75888862024053</v>
      </c>
      <c r="F20" s="1767">
        <v>101.33719378954356</v>
      </c>
    </row>
    <row r="21" spans="1:6" ht="15">
      <c r="A21" s="1782"/>
      <c r="B21" s="1761" t="s">
        <v>747</v>
      </c>
      <c r="C21" s="1765">
        <v>103.97359606666565</v>
      </c>
      <c r="D21" s="646">
        <v>102.28625833408118</v>
      </c>
      <c r="E21" s="646">
        <v>105.40711959450586</v>
      </c>
      <c r="F21" s="1767">
        <v>101.32182523696633</v>
      </c>
    </row>
    <row r="22" spans="1:6" ht="15">
      <c r="A22" s="1782"/>
      <c r="B22" s="1761" t="s">
        <v>1101</v>
      </c>
      <c r="C22" s="1765">
        <v>105.02064014474435</v>
      </c>
      <c r="D22" s="646">
        <v>104.33862999699768</v>
      </c>
      <c r="E22" s="646">
        <v>106.2375771671345</v>
      </c>
      <c r="F22" s="1767">
        <v>99.020915632391961</v>
      </c>
    </row>
    <row r="23" spans="1:6" ht="15">
      <c r="A23" s="1782"/>
      <c r="B23" s="1761" t="s">
        <v>749</v>
      </c>
      <c r="C23" s="1765">
        <v>106.5498748055754</v>
      </c>
      <c r="D23" s="646">
        <v>109.0246041464609</v>
      </c>
      <c r="E23" s="646">
        <v>106.45427453682699</v>
      </c>
      <c r="F23" s="1767">
        <v>100.14384050617318</v>
      </c>
    </row>
    <row r="24" spans="1:6" ht="15">
      <c r="A24" s="1782"/>
      <c r="B24" s="1761" t="s">
        <v>750</v>
      </c>
      <c r="C24" s="1765">
        <v>109.62976037223754</v>
      </c>
      <c r="D24" s="646">
        <v>118.61264437523181</v>
      </c>
      <c r="E24" s="646">
        <v>106.98837386274359</v>
      </c>
      <c r="F24" s="1767">
        <v>99.781079925231197</v>
      </c>
    </row>
    <row r="25" spans="1:6" ht="15">
      <c r="A25" s="1782"/>
      <c r="B25" s="1785"/>
      <c r="C25" s="1765"/>
      <c r="D25" s="646"/>
      <c r="E25" s="646"/>
      <c r="F25" s="1767"/>
    </row>
    <row r="26" spans="1:6" ht="15">
      <c r="A26" s="1782">
        <v>2020</v>
      </c>
      <c r="B26" s="1761" t="s">
        <v>739</v>
      </c>
      <c r="C26" s="1765">
        <v>111.04189748530146</v>
      </c>
      <c r="D26" s="646">
        <v>123.73525275157184</v>
      </c>
      <c r="E26" s="646">
        <v>106.82862447701825</v>
      </c>
      <c r="F26" s="1767">
        <v>101.15470891156787</v>
      </c>
    </row>
    <row r="27" spans="1:6" ht="15">
      <c r="A27" s="1782"/>
      <c r="B27" s="1761" t="s">
        <v>740</v>
      </c>
      <c r="C27" s="1765">
        <v>110.15213457444872</v>
      </c>
      <c r="D27" s="646">
        <v>122.64439141184745</v>
      </c>
      <c r="E27" s="646">
        <v>105.92791966645305</v>
      </c>
      <c r="F27" s="1767">
        <v>101.75631462221989</v>
      </c>
    </row>
    <row r="28" spans="1:6" ht="15">
      <c r="A28" s="1782"/>
      <c r="B28" s="1761" t="s">
        <v>741</v>
      </c>
      <c r="C28" s="1765">
        <v>110.23622646035734</v>
      </c>
      <c r="D28" s="646">
        <v>119.00665702173009</v>
      </c>
      <c r="E28" s="646">
        <v>107.36664933342902</v>
      </c>
      <c r="F28" s="1767">
        <v>105.60937423691036</v>
      </c>
    </row>
    <row r="29" spans="1:6" ht="15">
      <c r="A29" s="1782"/>
      <c r="B29" s="1761" t="s">
        <v>1098</v>
      </c>
      <c r="C29" s="1765">
        <v>110.43769249678412</v>
      </c>
      <c r="D29" s="646">
        <v>116.78652374158575</v>
      </c>
      <c r="E29" s="646">
        <v>108.64566609365266</v>
      </c>
      <c r="F29" s="1767">
        <v>105.09435217127279</v>
      </c>
    </row>
    <row r="30" spans="1:6" ht="15">
      <c r="A30" s="1782"/>
      <c r="B30" s="1761" t="s">
        <v>743</v>
      </c>
      <c r="C30" s="1765">
        <v>111.82434611442464</v>
      </c>
      <c r="D30" s="646">
        <v>128.07369215991781</v>
      </c>
      <c r="E30" s="646">
        <v>110.20877525174531</v>
      </c>
      <c r="F30" s="1767">
        <v>102.57808918096696</v>
      </c>
    </row>
    <row r="31" spans="1:6" ht="15">
      <c r="A31" s="1782"/>
      <c r="B31" s="1761" t="s">
        <v>1099</v>
      </c>
      <c r="C31" s="1765">
        <v>112.26127108204042</v>
      </c>
      <c r="D31" s="646">
        <v>134.55213209721802</v>
      </c>
      <c r="E31" s="646">
        <v>108.12163889091732</v>
      </c>
      <c r="F31" s="1767">
        <v>106.25483622393089</v>
      </c>
    </row>
    <row r="32" spans="1:6" ht="15">
      <c r="A32" s="1782"/>
      <c r="B32" s="1761" t="s">
        <v>1100</v>
      </c>
      <c r="C32" s="1765">
        <v>111.40302140760843</v>
      </c>
      <c r="D32" s="646">
        <v>129.20791739792114</v>
      </c>
      <c r="E32" s="646">
        <v>109.2331646356713</v>
      </c>
      <c r="F32" s="1767">
        <v>107.97855097386913</v>
      </c>
    </row>
    <row r="33" spans="1:6" ht="15">
      <c r="A33" s="1782"/>
      <c r="B33" s="1761" t="s">
        <v>746</v>
      </c>
      <c r="C33" s="1765">
        <v>111.13893705122175</v>
      </c>
      <c r="D33" s="646">
        <v>126.37210217880816</v>
      </c>
      <c r="E33" s="646">
        <v>110.05807764800905</v>
      </c>
      <c r="F33" s="1767">
        <v>103.02560450690406</v>
      </c>
    </row>
    <row r="34" spans="1:6" ht="15">
      <c r="A34" s="1782"/>
      <c r="B34" s="1761" t="s">
        <v>747</v>
      </c>
      <c r="C34" s="1765">
        <v>111.53488636963995</v>
      </c>
      <c r="D34" s="646">
        <v>129.26097318328607</v>
      </c>
      <c r="E34" s="646">
        <v>109.30322849046421</v>
      </c>
      <c r="F34" s="1767">
        <v>102.1154677918812</v>
      </c>
    </row>
    <row r="35" spans="1:6" ht="15">
      <c r="A35" s="1782"/>
      <c r="B35" s="1761" t="s">
        <v>1101</v>
      </c>
      <c r="C35" s="1765">
        <v>112.08948251706542</v>
      </c>
      <c r="D35" s="646">
        <v>128.11438385296069</v>
      </c>
      <c r="E35" s="646">
        <v>110.62703347777848</v>
      </c>
      <c r="F35" s="1767">
        <v>102.68612343717444</v>
      </c>
    </row>
    <row r="36" spans="1:6" ht="15">
      <c r="A36" s="1782"/>
      <c r="B36" s="1761" t="s">
        <v>749</v>
      </c>
      <c r="C36" s="1765">
        <v>111.92113780482843</v>
      </c>
      <c r="D36" s="646">
        <v>128.37791243170713</v>
      </c>
      <c r="E36" s="646">
        <v>110.25925860465398</v>
      </c>
      <c r="F36" s="1767">
        <v>103.46700241875929</v>
      </c>
    </row>
    <row r="37" spans="1:6" ht="15">
      <c r="A37" s="1782"/>
      <c r="B37" s="1761" t="s">
        <v>750</v>
      </c>
      <c r="C37" s="1765">
        <v>114.81874179789614</v>
      </c>
      <c r="D37" s="646">
        <v>134.8693542711716</v>
      </c>
      <c r="E37" s="646">
        <v>111.79112424293636</v>
      </c>
      <c r="F37" s="1767">
        <v>107.72223539593061</v>
      </c>
    </row>
    <row r="38" spans="1:6" ht="15">
      <c r="A38" s="1782"/>
      <c r="B38" s="1785"/>
      <c r="C38" s="1765"/>
      <c r="D38" s="646"/>
      <c r="E38" s="646"/>
      <c r="F38" s="1767"/>
    </row>
    <row r="39" spans="1:6" ht="15">
      <c r="A39" s="1782">
        <v>2021</v>
      </c>
      <c r="B39" s="1761" t="s">
        <v>739</v>
      </c>
      <c r="C39" s="1765">
        <v>116.04742808619764</v>
      </c>
      <c r="D39" s="646">
        <v>134.03236455418937</v>
      </c>
      <c r="E39" s="646">
        <v>113.94432499329741</v>
      </c>
      <c r="F39" s="1767">
        <v>100.08730594461869</v>
      </c>
    </row>
    <row r="40" spans="1:6" ht="15">
      <c r="A40" s="1782"/>
      <c r="B40" s="1761" t="s">
        <v>740</v>
      </c>
      <c r="C40" s="1765">
        <v>118.01317174564242</v>
      </c>
      <c r="D40" s="646">
        <v>132.97720967700312</v>
      </c>
      <c r="E40" s="646">
        <v>117.28806536949376</v>
      </c>
      <c r="F40" s="1767">
        <v>97.662323431924278</v>
      </c>
    </row>
    <row r="41" spans="1:6" ht="15">
      <c r="A41" s="1782"/>
      <c r="B41" s="1761" t="s">
        <v>741</v>
      </c>
      <c r="C41" s="1765">
        <v>121.30535318557504</v>
      </c>
      <c r="D41" s="646">
        <v>130.84968695636917</v>
      </c>
      <c r="E41" s="646">
        <v>119.15281723006945</v>
      </c>
      <c r="F41" s="1767">
        <v>100.64957894558763</v>
      </c>
    </row>
    <row r="42" spans="1:6" ht="15">
      <c r="A42" s="1782"/>
      <c r="B42" s="1761" t="s">
        <v>1098</v>
      </c>
      <c r="C42" s="1765">
        <v>123.9579497943889</v>
      </c>
      <c r="D42" s="646">
        <v>131.62480887376879</v>
      </c>
      <c r="E42" s="646">
        <v>122.612637212382</v>
      </c>
      <c r="F42" s="1767">
        <v>103.10109844063449</v>
      </c>
    </row>
    <row r="43" spans="1:6" ht="15">
      <c r="A43" s="1782"/>
      <c r="B43" s="1761" t="s">
        <v>743</v>
      </c>
      <c r="C43" s="1765">
        <v>123.13346459023131</v>
      </c>
      <c r="D43" s="646">
        <v>130.02275728633018</v>
      </c>
      <c r="E43" s="646">
        <v>122.06441799069859</v>
      </c>
      <c r="F43" s="1767">
        <v>103.26910778058895</v>
      </c>
    </row>
    <row r="44" spans="1:6" ht="15">
      <c r="A44" s="1782"/>
      <c r="B44" s="1761" t="s">
        <v>1099</v>
      </c>
      <c r="C44" s="1765">
        <v>123.86068855581068</v>
      </c>
      <c r="D44" s="646">
        <v>131.39788872999114</v>
      </c>
      <c r="E44" s="646">
        <v>122.62761755376418</v>
      </c>
      <c r="F44" s="1767">
        <v>102.24103241663325</v>
      </c>
    </row>
    <row r="45" spans="1:6" ht="15">
      <c r="A45" s="1782"/>
      <c r="B45" s="1761" t="s">
        <v>1100</v>
      </c>
      <c r="C45" s="1765">
        <v>121.74242240249814</v>
      </c>
      <c r="D45" s="646">
        <v>125.2266710258625</v>
      </c>
      <c r="E45" s="646">
        <v>122.06254287121236</v>
      </c>
      <c r="F45" s="1767">
        <v>102.77087264709607</v>
      </c>
    </row>
    <row r="46" spans="1:6" ht="15">
      <c r="A46" s="1782"/>
      <c r="B46" s="1761" t="s">
        <v>746</v>
      </c>
      <c r="C46" s="1765">
        <v>122.28039849303975</v>
      </c>
      <c r="D46" s="646">
        <v>125.35684019447477</v>
      </c>
      <c r="E46" s="646">
        <v>122.82281977076295</v>
      </c>
      <c r="F46" s="1767">
        <v>102.56947129784363</v>
      </c>
    </row>
    <row r="47" spans="1:6" ht="15">
      <c r="A47" s="1782"/>
      <c r="B47" s="1761" t="s">
        <v>747</v>
      </c>
      <c r="C47" s="1765">
        <v>123.4</v>
      </c>
      <c r="D47" s="646">
        <v>126.5</v>
      </c>
      <c r="E47" s="646">
        <v>124</v>
      </c>
      <c r="F47" s="1767">
        <v>102.6</v>
      </c>
    </row>
    <row r="48" spans="1:6" ht="15">
      <c r="A48" s="1782"/>
      <c r="B48" s="1761" t="s">
        <v>1101</v>
      </c>
      <c r="C48" s="1765">
        <v>126.8</v>
      </c>
      <c r="D48" s="646">
        <v>131</v>
      </c>
      <c r="E48" s="646">
        <v>127.4</v>
      </c>
      <c r="F48" s="1767">
        <v>102.5</v>
      </c>
    </row>
    <row r="49" spans="1:10" ht="15">
      <c r="A49" s="1782"/>
      <c r="B49" s="1761" t="s">
        <v>749</v>
      </c>
      <c r="C49" s="1765">
        <v>130.69999999999999</v>
      </c>
      <c r="D49" s="646">
        <v>144.4</v>
      </c>
      <c r="E49" s="646">
        <v>130.19999999999999</v>
      </c>
      <c r="F49" s="1767">
        <v>101.8</v>
      </c>
    </row>
    <row r="50" spans="1:10" ht="15">
      <c r="A50" s="1782"/>
      <c r="B50" s="1761" t="s">
        <v>750</v>
      </c>
      <c r="C50" s="1765">
        <v>133.08467615146299</v>
      </c>
      <c r="D50" s="646">
        <v>161.69070284581682</v>
      </c>
      <c r="E50" s="646">
        <v>130.60933263169255</v>
      </c>
      <c r="F50" s="1767">
        <v>103.24277371532877</v>
      </c>
    </row>
    <row r="51" spans="1:10" ht="15">
      <c r="A51" s="1782"/>
      <c r="B51" s="1785"/>
      <c r="C51" s="1765"/>
      <c r="D51" s="646"/>
      <c r="E51" s="646"/>
      <c r="F51" s="1767"/>
    </row>
    <row r="52" spans="1:10" ht="15">
      <c r="A52" s="1782">
        <v>2022</v>
      </c>
      <c r="B52" s="1761" t="s">
        <v>739</v>
      </c>
      <c r="C52" s="1765">
        <v>137.4</v>
      </c>
      <c r="D52" s="646">
        <v>164.1</v>
      </c>
      <c r="E52" s="646">
        <v>135.30000000000001</v>
      </c>
      <c r="F52" s="1767">
        <v>103.3</v>
      </c>
      <c r="H52" s="656"/>
      <c r="I52" s="656"/>
      <c r="J52" s="656"/>
    </row>
    <row r="53" spans="1:10" ht="15">
      <c r="A53" s="1782"/>
      <c r="B53" s="1761" t="s">
        <v>740</v>
      </c>
      <c r="C53" s="1765">
        <v>142.56905045959866</v>
      </c>
      <c r="D53" s="646">
        <v>167.60452354627731</v>
      </c>
      <c r="E53" s="646">
        <v>140.99662246351633</v>
      </c>
      <c r="F53" s="1767">
        <v>104.33141661778022</v>
      </c>
      <c r="H53" s="656"/>
      <c r="I53" s="656"/>
      <c r="J53" s="656"/>
    </row>
    <row r="54" spans="1:10" ht="15">
      <c r="A54" s="1782"/>
      <c r="B54" s="1761" t="s">
        <v>741</v>
      </c>
      <c r="C54" s="1765">
        <v>163</v>
      </c>
      <c r="D54" s="646">
        <v>172.5</v>
      </c>
      <c r="E54" s="646">
        <v>164.6</v>
      </c>
      <c r="F54" s="1767">
        <v>102.6</v>
      </c>
      <c r="H54" s="656"/>
      <c r="I54" s="656"/>
      <c r="J54" s="656"/>
    </row>
    <row r="55" spans="1:10" ht="15">
      <c r="A55" s="1782"/>
      <c r="B55" s="1761" t="s">
        <v>1098</v>
      </c>
      <c r="C55" s="1765">
        <v>189.8</v>
      </c>
      <c r="D55" s="646">
        <v>178.2</v>
      </c>
      <c r="E55" s="646">
        <v>195.8</v>
      </c>
      <c r="F55" s="1767">
        <v>100.2</v>
      </c>
      <c r="H55" s="656"/>
      <c r="I55" s="656"/>
      <c r="J55" s="656"/>
    </row>
    <row r="56" spans="1:10" ht="15">
      <c r="A56" s="1782"/>
      <c r="B56" s="1761" t="s">
        <v>743</v>
      </c>
      <c r="C56" s="1765">
        <v>216.5</v>
      </c>
      <c r="D56" s="646">
        <v>203</v>
      </c>
      <c r="E56" s="646">
        <v>223.9</v>
      </c>
      <c r="F56" s="1767">
        <v>104.4</v>
      </c>
    </row>
    <row r="57" spans="1:10" ht="15">
      <c r="A57" s="1782"/>
      <c r="B57" s="1761" t="s">
        <v>1099</v>
      </c>
      <c r="C57" s="1765">
        <v>232.9</v>
      </c>
      <c r="D57" s="646">
        <v>240.6</v>
      </c>
      <c r="E57" s="646">
        <v>238.2</v>
      </c>
      <c r="F57" s="1767">
        <v>104.3</v>
      </c>
    </row>
    <row r="58" spans="1:10" ht="15">
      <c r="A58" s="1782"/>
      <c r="B58" s="1761" t="s">
        <v>1100</v>
      </c>
      <c r="C58" s="1765">
        <v>243.8</v>
      </c>
      <c r="D58" s="646">
        <v>229.7</v>
      </c>
      <c r="E58" s="646">
        <v>252.6</v>
      </c>
      <c r="F58" s="1767">
        <v>104.6</v>
      </c>
    </row>
    <row r="59" spans="1:10" ht="15">
      <c r="A59" s="1786"/>
      <c r="B59" s="1761" t="s">
        <v>746</v>
      </c>
      <c r="C59" s="1765">
        <v>250.9</v>
      </c>
      <c r="D59" s="646">
        <v>245.8</v>
      </c>
      <c r="E59" s="646">
        <v>257.3</v>
      </c>
      <c r="F59" s="1767">
        <v>134</v>
      </c>
    </row>
    <row r="60" spans="1:10" ht="15">
      <c r="A60" s="1786"/>
      <c r="B60" s="1761" t="s">
        <v>747</v>
      </c>
      <c r="C60" s="1765">
        <v>250.8</v>
      </c>
      <c r="D60" s="646">
        <v>245.8</v>
      </c>
      <c r="E60" s="646">
        <v>255.2</v>
      </c>
      <c r="F60" s="1767">
        <v>174.6</v>
      </c>
    </row>
    <row r="61" spans="1:10" ht="15">
      <c r="A61" s="1786"/>
      <c r="B61" s="1761" t="s">
        <v>1101</v>
      </c>
      <c r="C61" s="1765">
        <v>251.1</v>
      </c>
      <c r="D61" s="646">
        <v>247.8</v>
      </c>
      <c r="E61" s="646">
        <v>255.3</v>
      </c>
      <c r="F61" s="1767">
        <v>174.1</v>
      </c>
    </row>
    <row r="62" spans="1:10" ht="15">
      <c r="A62" s="1786"/>
      <c r="B62" s="1761" t="s">
        <v>749</v>
      </c>
      <c r="C62" s="1765">
        <v>252.7</v>
      </c>
      <c r="D62" s="646">
        <v>248.7</v>
      </c>
      <c r="E62" s="646">
        <v>257</v>
      </c>
      <c r="F62" s="1767">
        <v>176.5</v>
      </c>
    </row>
    <row r="63" spans="1:10" ht="15">
      <c r="A63" s="1786"/>
      <c r="B63" s="1761" t="s">
        <v>750</v>
      </c>
      <c r="C63" s="1765">
        <v>251.4</v>
      </c>
      <c r="D63" s="646">
        <v>238.6</v>
      </c>
      <c r="E63" s="646">
        <v>257</v>
      </c>
      <c r="F63" s="1767">
        <v>174.2</v>
      </c>
    </row>
    <row r="64" spans="1:10" ht="15">
      <c r="A64" s="1786"/>
      <c r="B64" s="1785"/>
      <c r="C64" s="1765"/>
      <c r="D64" s="646"/>
      <c r="E64" s="646"/>
      <c r="F64" s="1767"/>
    </row>
    <row r="65" spans="1:7" ht="15">
      <c r="A65" s="1786" t="s">
        <v>106</v>
      </c>
      <c r="B65" s="1761" t="s">
        <v>739</v>
      </c>
      <c r="C65" s="1765">
        <v>253.2</v>
      </c>
      <c r="D65" s="646">
        <v>245.6</v>
      </c>
      <c r="E65" s="646">
        <v>258.2</v>
      </c>
      <c r="F65" s="1767">
        <v>172.8</v>
      </c>
    </row>
    <row r="66" spans="1:7" ht="15">
      <c r="A66" s="1786"/>
      <c r="B66" s="1761" t="s">
        <v>740</v>
      </c>
      <c r="C66" s="1765">
        <v>252.5</v>
      </c>
      <c r="D66" s="646">
        <v>233.3</v>
      </c>
      <c r="E66" s="646">
        <v>258</v>
      </c>
      <c r="F66" s="1767">
        <v>195.6</v>
      </c>
    </row>
    <row r="67" spans="1:7" ht="15">
      <c r="A67" s="1786"/>
      <c r="B67" s="1761" t="s">
        <v>741</v>
      </c>
      <c r="C67" s="1765">
        <v>247.4</v>
      </c>
      <c r="D67" s="646">
        <v>236.4</v>
      </c>
      <c r="E67" s="646">
        <v>248.9</v>
      </c>
      <c r="F67" s="1767">
        <v>249.5</v>
      </c>
    </row>
    <row r="68" spans="1:7" ht="15">
      <c r="A68" s="1786"/>
      <c r="B68" s="1761" t="s">
        <v>1098</v>
      </c>
      <c r="C68" s="1765">
        <v>245.6</v>
      </c>
      <c r="D68" s="646">
        <v>234.9</v>
      </c>
      <c r="E68" s="646">
        <v>244.6</v>
      </c>
      <c r="F68" s="1767">
        <v>298</v>
      </c>
    </row>
    <row r="69" spans="1:7" ht="15">
      <c r="A69" s="1786"/>
      <c r="B69" s="1761" t="s">
        <v>743</v>
      </c>
      <c r="C69" s="1765">
        <v>235.2</v>
      </c>
      <c r="D69" s="646">
        <v>227.3</v>
      </c>
      <c r="E69" s="646">
        <v>234.7</v>
      </c>
      <c r="F69" s="1767">
        <v>267</v>
      </c>
    </row>
    <row r="70" spans="1:7" ht="15">
      <c r="A70" s="1786"/>
      <c r="B70" s="1761" t="s">
        <v>1099</v>
      </c>
      <c r="C70" s="1765">
        <v>228.56228618877972</v>
      </c>
      <c r="D70" s="646">
        <v>223.66307614076163</v>
      </c>
      <c r="E70" s="646">
        <v>227.28944041522215</v>
      </c>
      <c r="F70" s="1767">
        <v>268.29905108880143</v>
      </c>
    </row>
    <row r="71" spans="1:7" ht="15">
      <c r="A71" s="1786"/>
      <c r="B71" s="1761" t="s">
        <v>1100</v>
      </c>
      <c r="C71" s="1765">
        <v>233.7</v>
      </c>
      <c r="D71" s="646">
        <v>232</v>
      </c>
      <c r="E71" s="646">
        <v>233.2</v>
      </c>
      <c r="F71" s="1767">
        <v>246.8</v>
      </c>
    </row>
    <row r="72" spans="1:7" ht="15">
      <c r="A72" s="1786"/>
      <c r="B72" s="1761" t="s">
        <v>746</v>
      </c>
      <c r="C72" s="1765">
        <v>234.2</v>
      </c>
      <c r="D72" s="646">
        <v>239.3</v>
      </c>
      <c r="E72" s="646">
        <v>233.4</v>
      </c>
      <c r="F72" s="1767">
        <v>235.1</v>
      </c>
    </row>
    <row r="73" spans="1:7" ht="15">
      <c r="A73" s="1786"/>
      <c r="B73" s="1761" t="s">
        <v>747</v>
      </c>
      <c r="C73" s="1765">
        <v>232.6</v>
      </c>
      <c r="D73" s="646">
        <v>233.2</v>
      </c>
      <c r="E73" s="646">
        <v>232.4</v>
      </c>
      <c r="F73" s="1767">
        <v>234.4</v>
      </c>
    </row>
    <row r="74" spans="1:7" ht="15">
      <c r="A74" s="1786"/>
      <c r="B74" s="1761" t="s">
        <v>1101</v>
      </c>
      <c r="C74" s="1765">
        <v>236.4</v>
      </c>
      <c r="D74" s="646">
        <v>227.3</v>
      </c>
      <c r="E74" s="646">
        <v>237.1</v>
      </c>
      <c r="F74" s="1767">
        <v>232.6</v>
      </c>
    </row>
    <row r="75" spans="1:7" ht="15">
      <c r="A75" s="1786"/>
      <c r="B75" s="1761" t="s">
        <v>749</v>
      </c>
      <c r="C75" s="1765">
        <v>239.2</v>
      </c>
      <c r="D75" s="646">
        <v>234.2</v>
      </c>
      <c r="E75" s="646">
        <v>240.3</v>
      </c>
      <c r="F75" s="1767">
        <v>231.4</v>
      </c>
    </row>
    <row r="76" spans="1:7" ht="15.75" thickBot="1">
      <c r="A76" s="1787"/>
      <c r="B76" s="1763" t="s">
        <v>750</v>
      </c>
      <c r="C76" s="1768">
        <v>241.3</v>
      </c>
      <c r="D76" s="1769">
        <v>255.2</v>
      </c>
      <c r="E76" s="1769">
        <v>239.5</v>
      </c>
      <c r="F76" s="1770">
        <v>238.4</v>
      </c>
    </row>
    <row r="77" spans="1:7" ht="15" customHeight="1">
      <c r="A77" s="657" t="s">
        <v>1102</v>
      </c>
      <c r="B77" s="2327" t="s">
        <v>1487</v>
      </c>
      <c r="C77" s="2327"/>
      <c r="D77" s="2327"/>
      <c r="F77" s="2326" t="s">
        <v>1094</v>
      </c>
      <c r="G77" s="579"/>
    </row>
    <row r="78" spans="1:7" ht="13.5" customHeight="1">
      <c r="A78" s="657" t="s">
        <v>1104</v>
      </c>
      <c r="B78" s="2203" t="s">
        <v>1488</v>
      </c>
      <c r="C78" s="2203"/>
      <c r="D78" s="2203"/>
      <c r="E78" s="2203"/>
      <c r="F78" s="2203"/>
      <c r="G78" s="2203"/>
    </row>
    <row r="79" spans="1:7" ht="15">
      <c r="A79" s="657" t="s">
        <v>1115</v>
      </c>
      <c r="B79" s="2328" t="s">
        <v>1235</v>
      </c>
      <c r="C79" s="658"/>
      <c r="D79" s="658"/>
      <c r="E79" s="658"/>
      <c r="F79" s="659"/>
      <c r="G79" s="657"/>
    </row>
  </sheetData>
  <mergeCells count="3">
    <mergeCell ref="A3:F3"/>
    <mergeCell ref="A5:B5"/>
    <mergeCell ref="B78:G78"/>
  </mergeCells>
  <hyperlinks>
    <hyperlink ref="F2" location="පටුන!A1" display="පටුන වෙත"/>
  </hyperlinks>
  <pageMargins left="0.7" right="0.7" top="0.75" bottom="0.75" header="0.3" footer="0.3"/>
  <pageSetup paperSize="9" scale="62" orientation="portrait" horizontalDpi="4294967294" verticalDpi="4294967294" r:id="rId1"/>
  <headerFooter>
    <oddHeader xml:space="preserve">&amp;L&amp;"Calibri"&amp;10 [Limited Sharing]&amp;1#_x000D_&amp;"Calibri"&amp;11 </oddHeader>
  </headerFooter>
  <colBreaks count="1" manualBreakCount="1">
    <brk id="6" max="1048575" man="1"/>
  </col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52"/>
  <sheetViews>
    <sheetView showGridLines="0" topLeftCell="AG1" zoomScaleNormal="100" workbookViewId="0">
      <selection activeCell="AY2" sqref="AY2"/>
    </sheetView>
  </sheetViews>
  <sheetFormatPr defaultRowHeight="14.25"/>
  <cols>
    <col min="1" max="1" width="21" customWidth="1"/>
    <col min="2" max="2" width="8.25" customWidth="1"/>
    <col min="3" max="9" width="8.5" customWidth="1"/>
    <col min="10" max="11" width="8.5" bestFit="1" customWidth="1"/>
    <col min="12" max="17" width="8.5" customWidth="1"/>
    <col min="18" max="19" width="8.25" bestFit="1" customWidth="1"/>
    <col min="20" max="21" width="8.5" bestFit="1" customWidth="1"/>
    <col min="22" max="27" width="8.5" customWidth="1"/>
    <col min="28" max="29" width="8.25" bestFit="1" customWidth="1"/>
    <col min="30" max="31" width="8.5" bestFit="1" customWidth="1"/>
    <col min="32" max="37" width="8.5" customWidth="1"/>
    <col min="38" max="39" width="8.25" bestFit="1" customWidth="1"/>
    <col min="40" max="40" width="8.375" bestFit="1" customWidth="1"/>
    <col min="41" max="41" width="8.5" bestFit="1" customWidth="1"/>
    <col min="42" max="47" width="8.5" customWidth="1"/>
    <col min="48" max="49" width="8.25" bestFit="1" customWidth="1"/>
    <col min="50" max="51" width="8.5" bestFit="1" customWidth="1"/>
  </cols>
  <sheetData>
    <row r="1" spans="1:51" ht="15.75">
      <c r="A1" s="574" t="s">
        <v>114</v>
      </c>
      <c r="B1" s="604"/>
      <c r="C1" s="604"/>
      <c r="D1" s="604"/>
      <c r="E1" s="604"/>
      <c r="F1" s="604"/>
      <c r="G1" s="604"/>
      <c r="H1" s="604"/>
      <c r="I1" s="642"/>
      <c r="J1" s="642"/>
      <c r="K1" s="642"/>
      <c r="L1" s="604"/>
      <c r="M1" s="604"/>
      <c r="N1" s="604"/>
      <c r="O1" s="604"/>
      <c r="P1" s="604"/>
      <c r="Q1" s="604"/>
      <c r="R1" s="661"/>
      <c r="S1" s="661"/>
      <c r="T1" s="661"/>
      <c r="U1" s="661"/>
      <c r="V1" s="604"/>
      <c r="W1" s="604"/>
      <c r="X1" s="604"/>
      <c r="Y1" s="604"/>
      <c r="Z1" s="604"/>
      <c r="AA1" s="604"/>
      <c r="AB1" s="661"/>
      <c r="AC1" s="661"/>
      <c r="AD1" s="661"/>
      <c r="AE1" s="661"/>
      <c r="AF1" s="604"/>
      <c r="AG1" s="604"/>
      <c r="AH1" s="604"/>
      <c r="AI1" s="604"/>
      <c r="AJ1" s="604"/>
      <c r="AK1" s="604"/>
      <c r="AL1" s="661"/>
      <c r="AM1" s="661"/>
      <c r="AN1" s="661"/>
      <c r="AO1" s="661"/>
      <c r="AP1" s="604"/>
      <c r="AQ1" s="604"/>
      <c r="AR1" s="604"/>
      <c r="AS1" s="604"/>
      <c r="AT1" s="604"/>
      <c r="AU1" s="604"/>
      <c r="AV1" s="661"/>
      <c r="AW1" s="660"/>
      <c r="AX1" s="660"/>
      <c r="AY1" s="662" t="s">
        <v>1117</v>
      </c>
    </row>
    <row r="2" spans="1:51" ht="15.75">
      <c r="A2" s="604"/>
      <c r="B2" s="604"/>
      <c r="C2" s="604"/>
      <c r="D2" s="604"/>
      <c r="E2" s="604"/>
      <c r="F2" s="604"/>
      <c r="G2" s="604"/>
      <c r="H2" s="604"/>
      <c r="I2" s="642"/>
      <c r="J2" s="642"/>
      <c r="K2" s="642"/>
      <c r="L2" s="604"/>
      <c r="M2" s="604"/>
      <c r="N2" s="604"/>
      <c r="O2" s="604"/>
      <c r="P2" s="604"/>
      <c r="Q2" s="604"/>
      <c r="R2" s="661"/>
      <c r="S2" s="661"/>
      <c r="T2" s="661"/>
      <c r="U2" s="661"/>
      <c r="V2" s="604"/>
      <c r="W2" s="604"/>
      <c r="X2" s="604"/>
      <c r="Y2" s="604"/>
      <c r="Z2" s="604"/>
      <c r="AA2" s="604"/>
      <c r="AB2" s="661"/>
      <c r="AC2" s="661"/>
      <c r="AD2" s="661"/>
      <c r="AE2" s="661"/>
      <c r="AF2" s="604"/>
      <c r="AG2" s="604"/>
      <c r="AH2" s="604"/>
      <c r="AI2" s="604"/>
      <c r="AJ2" s="604"/>
      <c r="AK2" s="604"/>
      <c r="AL2" s="661"/>
      <c r="AM2" s="661"/>
      <c r="AN2" s="661"/>
      <c r="AO2" s="661"/>
      <c r="AP2" s="604"/>
      <c r="AQ2" s="604"/>
      <c r="AR2" s="604"/>
      <c r="AS2" s="604"/>
      <c r="AT2" s="604"/>
      <c r="AU2" s="604"/>
      <c r="AV2" s="661"/>
      <c r="AW2" s="660"/>
      <c r="AX2" s="660"/>
      <c r="AY2" s="1981" t="s">
        <v>1482</v>
      </c>
    </row>
    <row r="3" spans="1:51" ht="15.75">
      <c r="A3" s="2204" t="s">
        <v>1118</v>
      </c>
      <c r="B3" s="2204"/>
      <c r="C3" s="2204"/>
      <c r="D3" s="2204"/>
      <c r="E3" s="2204"/>
      <c r="F3" s="2204"/>
      <c r="G3" s="2204"/>
      <c r="H3" s="2204"/>
      <c r="I3" s="2204"/>
      <c r="J3" s="2204"/>
      <c r="K3" s="2204"/>
      <c r="L3" s="2204"/>
      <c r="M3" s="2204"/>
      <c r="N3" s="2204"/>
      <c r="O3" s="2204"/>
      <c r="P3" s="2204"/>
      <c r="Q3" s="2204"/>
      <c r="R3" s="2204"/>
      <c r="S3" s="2204"/>
      <c r="T3" s="2204"/>
      <c r="U3" s="2204"/>
      <c r="V3" s="2204"/>
      <c r="W3" s="2204"/>
      <c r="X3" s="2204"/>
      <c r="Y3" s="2204"/>
      <c r="Z3" s="2204"/>
      <c r="AA3" s="2204"/>
      <c r="AB3" s="2204"/>
      <c r="AC3" s="2204"/>
      <c r="AD3" s="2204"/>
      <c r="AE3" s="2204"/>
      <c r="AF3" s="2204"/>
      <c r="AG3" s="2204"/>
      <c r="AH3" s="2204"/>
      <c r="AI3" s="2204"/>
      <c r="AJ3" s="2204"/>
      <c r="AK3" s="2204"/>
      <c r="AL3" s="2204"/>
      <c r="AM3" s="2204"/>
      <c r="AN3" s="2204"/>
      <c r="AO3" s="2204"/>
      <c r="AP3" s="2204"/>
      <c r="AQ3" s="2204"/>
      <c r="AR3" s="2204"/>
      <c r="AS3" s="2204"/>
      <c r="AT3" s="2204"/>
      <c r="AU3" s="2204"/>
      <c r="AV3" s="2204"/>
      <c r="AW3" s="2204"/>
      <c r="AX3" s="2204"/>
      <c r="AY3" s="2204"/>
    </row>
    <row r="4" spans="1:51" ht="15.75" thickBot="1">
      <c r="A4" s="660"/>
      <c r="B4" s="660"/>
      <c r="C4" s="660"/>
      <c r="D4" s="660"/>
      <c r="E4" s="660"/>
      <c r="F4" s="660"/>
      <c r="G4" s="660"/>
      <c r="H4" s="660"/>
      <c r="I4" s="660"/>
      <c r="J4" s="660"/>
      <c r="K4" s="660"/>
      <c r="L4" s="660"/>
      <c r="M4" s="660"/>
      <c r="N4" s="660"/>
      <c r="O4" s="660"/>
      <c r="P4" s="660"/>
      <c r="Q4" s="660"/>
      <c r="R4" s="660"/>
      <c r="S4" s="660"/>
      <c r="T4" s="660"/>
      <c r="U4" s="660"/>
      <c r="V4" s="660"/>
      <c r="W4" s="660"/>
      <c r="X4" s="660"/>
      <c r="Y4" s="660"/>
      <c r="Z4" s="660"/>
      <c r="AA4" s="660"/>
      <c r="AB4" s="660"/>
      <c r="AC4" s="660"/>
      <c r="AD4" s="660"/>
      <c r="AE4" s="660"/>
      <c r="AF4" s="660"/>
      <c r="AG4" s="660"/>
      <c r="AH4" s="660"/>
      <c r="AI4" s="660"/>
      <c r="AJ4" s="660"/>
      <c r="AK4" s="660"/>
      <c r="AL4" s="660"/>
      <c r="AM4" s="660"/>
      <c r="AN4" s="660"/>
      <c r="AO4" s="660"/>
      <c r="AP4" s="660"/>
      <c r="AQ4" s="660"/>
      <c r="AR4" s="660"/>
      <c r="AS4" s="660"/>
      <c r="AT4" s="660"/>
      <c r="AU4" s="660"/>
      <c r="AV4" s="660"/>
      <c r="AW4" s="660"/>
      <c r="AX4" s="660"/>
      <c r="AY4" s="663" t="s">
        <v>1119</v>
      </c>
    </row>
    <row r="5" spans="1:51" ht="15">
      <c r="A5" s="2205" t="s">
        <v>1120</v>
      </c>
      <c r="B5" s="2208" t="s">
        <v>1121</v>
      </c>
      <c r="C5" s="2209"/>
      <c r="D5" s="2209"/>
      <c r="E5" s="2209"/>
      <c r="F5" s="2209"/>
      <c r="G5" s="2209"/>
      <c r="H5" s="2209"/>
      <c r="I5" s="2209"/>
      <c r="J5" s="2209"/>
      <c r="K5" s="2209"/>
      <c r="L5" s="2210" t="s">
        <v>1122</v>
      </c>
      <c r="M5" s="2211"/>
      <c r="N5" s="2211"/>
      <c r="O5" s="2211"/>
      <c r="P5" s="2211"/>
      <c r="Q5" s="2211"/>
      <c r="R5" s="2211"/>
      <c r="S5" s="2211"/>
      <c r="T5" s="2211"/>
      <c r="U5" s="2212"/>
      <c r="V5" s="2211" t="s">
        <v>1123</v>
      </c>
      <c r="W5" s="2211"/>
      <c r="X5" s="2211"/>
      <c r="Y5" s="2211"/>
      <c r="Z5" s="2211"/>
      <c r="AA5" s="2211"/>
      <c r="AB5" s="2211"/>
      <c r="AC5" s="2211"/>
      <c r="AD5" s="2211"/>
      <c r="AE5" s="2211"/>
      <c r="AF5" s="2210" t="s">
        <v>1124</v>
      </c>
      <c r="AG5" s="2211"/>
      <c r="AH5" s="2211"/>
      <c r="AI5" s="2211"/>
      <c r="AJ5" s="2211"/>
      <c r="AK5" s="2211"/>
      <c r="AL5" s="2211"/>
      <c r="AM5" s="2211"/>
      <c r="AN5" s="2211"/>
      <c r="AO5" s="2212"/>
      <c r="AP5" s="2211" t="s">
        <v>1125</v>
      </c>
      <c r="AQ5" s="2211"/>
      <c r="AR5" s="2211"/>
      <c r="AS5" s="2211"/>
      <c r="AT5" s="2211"/>
      <c r="AU5" s="2211"/>
      <c r="AV5" s="2211"/>
      <c r="AW5" s="2211"/>
      <c r="AX5" s="2211"/>
      <c r="AY5" s="2212"/>
    </row>
    <row r="6" spans="1:51" ht="15">
      <c r="A6" s="2206"/>
      <c r="B6" s="2213">
        <v>2019</v>
      </c>
      <c r="C6" s="2214"/>
      <c r="D6" s="2215">
        <v>2020</v>
      </c>
      <c r="E6" s="2216"/>
      <c r="F6" s="2217">
        <v>2021</v>
      </c>
      <c r="G6" s="2214"/>
      <c r="H6" s="2215">
        <v>2022</v>
      </c>
      <c r="I6" s="2216"/>
      <c r="J6" s="2217" t="s">
        <v>593</v>
      </c>
      <c r="K6" s="2214"/>
      <c r="L6" s="2213">
        <v>2019</v>
      </c>
      <c r="M6" s="2214"/>
      <c r="N6" s="2215">
        <v>2020</v>
      </c>
      <c r="O6" s="2216"/>
      <c r="P6" s="2217">
        <v>2021</v>
      </c>
      <c r="Q6" s="2214"/>
      <c r="R6" s="2215">
        <v>2022</v>
      </c>
      <c r="S6" s="2216"/>
      <c r="T6" s="2217" t="s">
        <v>593</v>
      </c>
      <c r="U6" s="2219"/>
      <c r="V6" s="2217">
        <v>2019</v>
      </c>
      <c r="W6" s="2214"/>
      <c r="X6" s="2215">
        <v>2020</v>
      </c>
      <c r="Y6" s="2216"/>
      <c r="Z6" s="2217">
        <v>2021</v>
      </c>
      <c r="AA6" s="2214"/>
      <c r="AB6" s="2215">
        <v>2022</v>
      </c>
      <c r="AC6" s="2216"/>
      <c r="AD6" s="2217" t="s">
        <v>593</v>
      </c>
      <c r="AE6" s="2214"/>
      <c r="AF6" s="2213">
        <v>2019</v>
      </c>
      <c r="AG6" s="2214"/>
      <c r="AH6" s="2215">
        <v>2020</v>
      </c>
      <c r="AI6" s="2216"/>
      <c r="AJ6" s="2217">
        <v>2021</v>
      </c>
      <c r="AK6" s="2214"/>
      <c r="AL6" s="2215">
        <v>2022</v>
      </c>
      <c r="AM6" s="2216"/>
      <c r="AN6" s="2217" t="s">
        <v>593</v>
      </c>
      <c r="AO6" s="2219"/>
      <c r="AP6" s="2217">
        <v>2019</v>
      </c>
      <c r="AQ6" s="2214"/>
      <c r="AR6" s="2215">
        <v>2020</v>
      </c>
      <c r="AS6" s="2216"/>
      <c r="AT6" s="2215">
        <v>2021</v>
      </c>
      <c r="AU6" s="2216"/>
      <c r="AV6" s="2215">
        <v>2022</v>
      </c>
      <c r="AW6" s="2216"/>
      <c r="AX6" s="2220" t="s">
        <v>593</v>
      </c>
      <c r="AY6" s="2221"/>
    </row>
    <row r="7" spans="1:51" ht="27.75" thickBot="1">
      <c r="A7" s="2207"/>
      <c r="B7" s="1800" t="s">
        <v>1126</v>
      </c>
      <c r="C7" s="1801" t="s">
        <v>1127</v>
      </c>
      <c r="D7" s="1802" t="s">
        <v>1126</v>
      </c>
      <c r="E7" s="1803" t="s">
        <v>1127</v>
      </c>
      <c r="F7" s="1803" t="s">
        <v>1126</v>
      </c>
      <c r="G7" s="1801" t="s">
        <v>1127</v>
      </c>
      <c r="H7" s="1802" t="s">
        <v>1126</v>
      </c>
      <c r="I7" s="1803" t="s">
        <v>1127</v>
      </c>
      <c r="J7" s="1803" t="s">
        <v>1126</v>
      </c>
      <c r="K7" s="1801" t="s">
        <v>1127</v>
      </c>
      <c r="L7" s="1800" t="s">
        <v>1126</v>
      </c>
      <c r="M7" s="1801" t="s">
        <v>1127</v>
      </c>
      <c r="N7" s="1802" t="s">
        <v>1126</v>
      </c>
      <c r="O7" s="1803" t="s">
        <v>1127</v>
      </c>
      <c r="P7" s="1803" t="s">
        <v>1126</v>
      </c>
      <c r="Q7" s="1801" t="s">
        <v>1127</v>
      </c>
      <c r="R7" s="1802" t="s">
        <v>1126</v>
      </c>
      <c r="S7" s="1803" t="s">
        <v>1127</v>
      </c>
      <c r="T7" s="1803" t="s">
        <v>1126</v>
      </c>
      <c r="U7" s="1804" t="s">
        <v>1127</v>
      </c>
      <c r="V7" s="1803" t="s">
        <v>1126</v>
      </c>
      <c r="W7" s="1801" t="s">
        <v>1127</v>
      </c>
      <c r="X7" s="1802" t="s">
        <v>1126</v>
      </c>
      <c r="Y7" s="1803" t="s">
        <v>1127</v>
      </c>
      <c r="Z7" s="1803" t="s">
        <v>1126</v>
      </c>
      <c r="AA7" s="1801" t="s">
        <v>1127</v>
      </c>
      <c r="AB7" s="1802" t="s">
        <v>1126</v>
      </c>
      <c r="AC7" s="1803" t="s">
        <v>1127</v>
      </c>
      <c r="AD7" s="1803" t="s">
        <v>1126</v>
      </c>
      <c r="AE7" s="1801" t="s">
        <v>1127</v>
      </c>
      <c r="AF7" s="1800" t="s">
        <v>1126</v>
      </c>
      <c r="AG7" s="1801" t="s">
        <v>1127</v>
      </c>
      <c r="AH7" s="1802" t="s">
        <v>1126</v>
      </c>
      <c r="AI7" s="1803" t="s">
        <v>1127</v>
      </c>
      <c r="AJ7" s="1803" t="s">
        <v>1126</v>
      </c>
      <c r="AK7" s="1801" t="s">
        <v>1127</v>
      </c>
      <c r="AL7" s="1802" t="s">
        <v>1126</v>
      </c>
      <c r="AM7" s="1803" t="s">
        <v>1127</v>
      </c>
      <c r="AN7" s="1803" t="s">
        <v>1126</v>
      </c>
      <c r="AO7" s="1804" t="s">
        <v>1127</v>
      </c>
      <c r="AP7" s="1803" t="s">
        <v>1126</v>
      </c>
      <c r="AQ7" s="1801" t="s">
        <v>1127</v>
      </c>
      <c r="AR7" s="1802" t="s">
        <v>1126</v>
      </c>
      <c r="AS7" s="1803" t="s">
        <v>1127</v>
      </c>
      <c r="AT7" s="1802" t="s">
        <v>1126</v>
      </c>
      <c r="AU7" s="1803" t="s">
        <v>1127</v>
      </c>
      <c r="AV7" s="1802" t="s">
        <v>1126</v>
      </c>
      <c r="AW7" s="1803" t="s">
        <v>1127</v>
      </c>
      <c r="AX7" s="1802" t="s">
        <v>1126</v>
      </c>
      <c r="AY7" s="1804" t="s">
        <v>1127</v>
      </c>
    </row>
    <row r="8" spans="1:51" ht="15">
      <c r="A8" s="1788" t="s">
        <v>1128</v>
      </c>
      <c r="B8" s="1798">
        <v>104.97</v>
      </c>
      <c r="C8" s="665">
        <v>99.29</v>
      </c>
      <c r="D8" s="664">
        <v>102.42</v>
      </c>
      <c r="E8" s="664">
        <v>109.99</v>
      </c>
      <c r="F8" s="666">
        <v>138.28</v>
      </c>
      <c r="G8" s="665">
        <v>146.03</v>
      </c>
      <c r="H8" s="664">
        <v>196.79104477611941</v>
      </c>
      <c r="I8" s="664">
        <v>233.87434554973822</v>
      </c>
      <c r="J8" s="666">
        <v>225.68837209302325</v>
      </c>
      <c r="K8" s="665">
        <v>227.70422535211267</v>
      </c>
      <c r="L8" s="1798">
        <v>113.38</v>
      </c>
      <c r="M8" s="665">
        <v>108.7</v>
      </c>
      <c r="N8" s="664">
        <v>105.86</v>
      </c>
      <c r="O8" s="664">
        <v>113.91</v>
      </c>
      <c r="P8" s="666">
        <v>139.54</v>
      </c>
      <c r="Q8" s="665">
        <v>152.1</v>
      </c>
      <c r="R8" s="664">
        <v>216.02649006622516</v>
      </c>
      <c r="S8" s="664">
        <v>245.97931034482758</v>
      </c>
      <c r="T8" s="666">
        <v>227.67320261437908</v>
      </c>
      <c r="U8" s="1789">
        <v>235.71428571428572</v>
      </c>
      <c r="V8" s="666">
        <v>109.97</v>
      </c>
      <c r="W8" s="665">
        <v>103.08</v>
      </c>
      <c r="X8" s="664">
        <v>99.7</v>
      </c>
      <c r="Y8" s="664">
        <v>108.34</v>
      </c>
      <c r="Z8" s="666">
        <v>135.05000000000001</v>
      </c>
      <c r="AA8" s="665">
        <v>148.71</v>
      </c>
      <c r="AB8" s="664">
        <v>203.64948453608247</v>
      </c>
      <c r="AC8" s="664">
        <v>232.09677419354838</v>
      </c>
      <c r="AD8" s="666">
        <v>230.4</v>
      </c>
      <c r="AE8" s="665">
        <v>230.98039215686273</v>
      </c>
      <c r="AF8" s="1798">
        <v>107.38</v>
      </c>
      <c r="AG8" s="665">
        <v>102.98</v>
      </c>
      <c r="AH8" s="664">
        <v>99.97</v>
      </c>
      <c r="AI8" s="664">
        <v>110.06</v>
      </c>
      <c r="AJ8" s="666">
        <v>142.77000000000001</v>
      </c>
      <c r="AK8" s="665">
        <v>151.97999999999999</v>
      </c>
      <c r="AL8" s="664">
        <v>209</v>
      </c>
      <c r="AM8" s="664">
        <v>240.2</v>
      </c>
      <c r="AN8" s="666">
        <v>229.32323232323233</v>
      </c>
      <c r="AO8" s="1789">
        <v>231.47826086956522</v>
      </c>
      <c r="AP8" s="666">
        <v>112.76</v>
      </c>
      <c r="AQ8" s="665">
        <v>108.08</v>
      </c>
      <c r="AR8" s="664">
        <v>112.19</v>
      </c>
      <c r="AS8" s="664">
        <v>114.38</v>
      </c>
      <c r="AT8" s="664">
        <v>143.13</v>
      </c>
      <c r="AU8" s="664">
        <v>158.49</v>
      </c>
      <c r="AV8" s="664">
        <v>209.2</v>
      </c>
      <c r="AW8" s="664">
        <v>237.5</v>
      </c>
      <c r="AX8" s="664">
        <v>235.33</v>
      </c>
      <c r="AY8" s="1789">
        <v>241.83673469387756</v>
      </c>
    </row>
    <row r="9" spans="1:51" ht="15">
      <c r="A9" s="1788" t="s">
        <v>1129</v>
      </c>
      <c r="B9" s="1798">
        <v>78.95</v>
      </c>
      <c r="C9" s="665">
        <v>85.66</v>
      </c>
      <c r="D9" s="664">
        <v>99.91</v>
      </c>
      <c r="E9" s="664">
        <v>99.1</v>
      </c>
      <c r="F9" s="666">
        <v>105.01</v>
      </c>
      <c r="G9" s="665">
        <v>110.06</v>
      </c>
      <c r="H9" s="664">
        <v>188.40217391304347</v>
      </c>
      <c r="I9" s="664">
        <v>229.55801104972375</v>
      </c>
      <c r="J9" s="666">
        <v>187.56363636363636</v>
      </c>
      <c r="K9" s="665">
        <v>181.52582159624413</v>
      </c>
      <c r="L9" s="1798">
        <v>87.77</v>
      </c>
      <c r="M9" s="665">
        <v>90.61</v>
      </c>
      <c r="N9" s="664">
        <v>98.29</v>
      </c>
      <c r="O9" s="664">
        <v>98.4</v>
      </c>
      <c r="P9" s="666">
        <v>106.38</v>
      </c>
      <c r="Q9" s="665">
        <v>114.04</v>
      </c>
      <c r="R9" s="664">
        <v>189.64935064935065</v>
      </c>
      <c r="S9" s="664">
        <v>230.62758620689655</v>
      </c>
      <c r="T9" s="666">
        <v>204.05333333333334</v>
      </c>
      <c r="U9" s="1789">
        <v>195.47260273972603</v>
      </c>
      <c r="V9" s="666">
        <v>85.62</v>
      </c>
      <c r="W9" s="665">
        <v>89.03</v>
      </c>
      <c r="X9" s="664">
        <v>94.18</v>
      </c>
      <c r="Y9" s="664">
        <v>95.73</v>
      </c>
      <c r="Z9" s="666">
        <v>104.56</v>
      </c>
      <c r="AA9" s="665">
        <v>116.78</v>
      </c>
      <c r="AB9" s="664">
        <v>183.59782608695653</v>
      </c>
      <c r="AC9" s="664">
        <v>211.72839506172841</v>
      </c>
      <c r="AD9" s="666">
        <v>208.83673469387756</v>
      </c>
      <c r="AE9" s="665">
        <v>208.71287128712871</v>
      </c>
      <c r="AF9" s="1798">
        <v>85.26</v>
      </c>
      <c r="AG9" s="665">
        <v>90.29</v>
      </c>
      <c r="AH9" s="664">
        <v>98.23</v>
      </c>
      <c r="AI9" s="664">
        <v>99.28</v>
      </c>
      <c r="AJ9" s="666">
        <v>108.59</v>
      </c>
      <c r="AK9" s="665">
        <v>117.63</v>
      </c>
      <c r="AL9" s="664">
        <v>189.98947368421054</v>
      </c>
      <c r="AM9" s="664">
        <v>240.81632653061226</v>
      </c>
      <c r="AN9" s="666">
        <v>208.65591397849462</v>
      </c>
      <c r="AO9" s="1789">
        <v>202.42708333333334</v>
      </c>
      <c r="AP9" s="666">
        <v>79.45</v>
      </c>
      <c r="AQ9" s="665">
        <v>86.28</v>
      </c>
      <c r="AR9" s="664">
        <v>96.8</v>
      </c>
      <c r="AS9" s="664">
        <v>97.53</v>
      </c>
      <c r="AT9" s="664">
        <v>102.19</v>
      </c>
      <c r="AU9" s="664">
        <v>110.97</v>
      </c>
      <c r="AV9" s="664">
        <v>191.25773195876289</v>
      </c>
      <c r="AW9" s="664">
        <v>217.98</v>
      </c>
      <c r="AX9" s="664">
        <v>181.20792079207922</v>
      </c>
      <c r="AY9" s="1789">
        <v>185.05940594059405</v>
      </c>
    </row>
    <row r="10" spans="1:51" ht="15">
      <c r="A10" s="1788" t="s">
        <v>1130</v>
      </c>
      <c r="B10" s="1798">
        <v>324.56</v>
      </c>
      <c r="C10" s="665">
        <v>403.22</v>
      </c>
      <c r="D10" s="664">
        <v>549.24</v>
      </c>
      <c r="E10" s="664">
        <v>516.29999999999995</v>
      </c>
      <c r="F10" s="666">
        <v>564.02</v>
      </c>
      <c r="G10" s="665">
        <v>592.48</v>
      </c>
      <c r="H10" s="664">
        <v>1304.3902439414635</v>
      </c>
      <c r="I10" s="664">
        <v>1770.1395348837209</v>
      </c>
      <c r="J10" s="666">
        <v>1413.3796296296296</v>
      </c>
      <c r="K10" s="665">
        <v>1232.7568807339449</v>
      </c>
      <c r="L10" s="1798">
        <v>322.77</v>
      </c>
      <c r="M10" s="665">
        <v>392.77</v>
      </c>
      <c r="N10" s="664">
        <v>560.25</v>
      </c>
      <c r="O10" s="664">
        <v>546.85</v>
      </c>
      <c r="P10" s="666">
        <v>594.24</v>
      </c>
      <c r="Q10" s="665">
        <v>618.27</v>
      </c>
      <c r="R10" s="664">
        <v>1308.8562091503268</v>
      </c>
      <c r="S10" s="664">
        <v>1765.1633986928105</v>
      </c>
      <c r="T10" s="666">
        <v>1489.8039215686274</v>
      </c>
      <c r="U10" s="1789">
        <v>1319.7315436241611</v>
      </c>
      <c r="V10" s="666">
        <v>314.06</v>
      </c>
      <c r="W10" s="665">
        <v>370.15</v>
      </c>
      <c r="X10" s="664">
        <v>514.63</v>
      </c>
      <c r="Y10" s="664">
        <v>520.96</v>
      </c>
      <c r="Z10" s="666">
        <v>575.34</v>
      </c>
      <c r="AA10" s="665">
        <v>615.32000000000005</v>
      </c>
      <c r="AB10" s="664">
        <v>1312.5728155339805</v>
      </c>
      <c r="AC10" s="664">
        <v>1745.0679611650485</v>
      </c>
      <c r="AD10" s="666">
        <v>1356.7676767676767</v>
      </c>
      <c r="AE10" s="665">
        <v>1228.0392156862745</v>
      </c>
      <c r="AF10" s="1798">
        <v>309.23</v>
      </c>
      <c r="AG10" s="665">
        <v>399.01</v>
      </c>
      <c r="AH10" s="664">
        <v>528.39</v>
      </c>
      <c r="AI10" s="664">
        <v>505.65</v>
      </c>
      <c r="AJ10" s="666">
        <v>568.30999999999995</v>
      </c>
      <c r="AK10" s="665">
        <v>593.94000000000005</v>
      </c>
      <c r="AL10" s="664">
        <v>1350.2941176470588</v>
      </c>
      <c r="AM10" s="664">
        <v>1782.1568627450981</v>
      </c>
      <c r="AN10" s="666">
        <v>1388.4615384615386</v>
      </c>
      <c r="AO10" s="1789">
        <v>1250.1941747572816</v>
      </c>
      <c r="AP10" s="666">
        <v>314.22000000000003</v>
      </c>
      <c r="AQ10" s="665">
        <v>399.64</v>
      </c>
      <c r="AR10" s="664">
        <v>551.98</v>
      </c>
      <c r="AS10" s="664">
        <v>519.26</v>
      </c>
      <c r="AT10" s="664">
        <v>591.09</v>
      </c>
      <c r="AU10" s="664">
        <v>607.41999999999996</v>
      </c>
      <c r="AV10" s="664">
        <v>1311.2871287128712</v>
      </c>
      <c r="AW10" s="664">
        <v>1734.2718446601941</v>
      </c>
      <c r="AX10" s="664">
        <v>1341.969696969697</v>
      </c>
      <c r="AY10" s="1789">
        <v>1212.4563106796118</v>
      </c>
    </row>
    <row r="11" spans="1:51" ht="15">
      <c r="A11" s="1788" t="s">
        <v>1131</v>
      </c>
      <c r="B11" s="1798">
        <v>175.95</v>
      </c>
      <c r="C11" s="665">
        <v>279.33999999999997</v>
      </c>
      <c r="D11" s="664">
        <v>424.38</v>
      </c>
      <c r="E11" s="664">
        <v>317.14999999999998</v>
      </c>
      <c r="F11" s="666">
        <v>399.29</v>
      </c>
      <c r="G11" s="665">
        <v>327.48</v>
      </c>
      <c r="H11" s="664">
        <v>403.74074074074076</v>
      </c>
      <c r="I11" s="664">
        <v>524.81751824817513</v>
      </c>
      <c r="J11" s="666">
        <v>488.73786407766988</v>
      </c>
      <c r="K11" s="665">
        <v>465.35433070866139</v>
      </c>
      <c r="L11" s="1798">
        <v>169.4</v>
      </c>
      <c r="M11" s="665">
        <v>243.49</v>
      </c>
      <c r="N11" s="664">
        <v>355.37</v>
      </c>
      <c r="O11" s="664">
        <v>260.85000000000002</v>
      </c>
      <c r="P11" s="666">
        <v>334.3</v>
      </c>
      <c r="Q11" s="665">
        <v>335.14</v>
      </c>
      <c r="R11" s="664">
        <v>384.41558441558442</v>
      </c>
      <c r="S11" s="664">
        <v>489.40677966101697</v>
      </c>
      <c r="T11" s="666">
        <v>475.39130434782606</v>
      </c>
      <c r="U11" s="1789">
        <v>460.70247933884298</v>
      </c>
      <c r="V11" s="666">
        <v>164.16</v>
      </c>
      <c r="W11" s="665">
        <v>255.63</v>
      </c>
      <c r="X11" s="664">
        <v>425.58</v>
      </c>
      <c r="Y11" s="664">
        <v>277.19</v>
      </c>
      <c r="Z11" s="666">
        <v>404.39</v>
      </c>
      <c r="AA11" s="665">
        <v>286.70999999999998</v>
      </c>
      <c r="AB11" s="664">
        <v>371.26582278481015</v>
      </c>
      <c r="AC11" s="664">
        <v>522.875</v>
      </c>
      <c r="AD11" s="666">
        <v>438.35820895522386</v>
      </c>
      <c r="AE11" s="665">
        <v>388.16901408450707</v>
      </c>
      <c r="AF11" s="1798">
        <v>164.92</v>
      </c>
      <c r="AG11" s="665">
        <v>269.76</v>
      </c>
      <c r="AH11" s="664">
        <v>395.81</v>
      </c>
      <c r="AI11" s="664">
        <v>276</v>
      </c>
      <c r="AJ11" s="666">
        <v>348.13</v>
      </c>
      <c r="AK11" s="665">
        <v>304.73</v>
      </c>
      <c r="AL11" s="664">
        <v>417.05128205128204</v>
      </c>
      <c r="AM11" s="664">
        <v>536.55737704918033</v>
      </c>
      <c r="AN11" s="666">
        <v>457.91304347826087</v>
      </c>
      <c r="AO11" s="1789">
        <v>441.60759493670884</v>
      </c>
      <c r="AP11" s="666">
        <v>149.19</v>
      </c>
      <c r="AQ11" s="665">
        <v>229.72</v>
      </c>
      <c r="AR11" s="664">
        <v>377.19</v>
      </c>
      <c r="AS11" s="664">
        <v>281.75</v>
      </c>
      <c r="AT11" s="664">
        <v>335</v>
      </c>
      <c r="AU11" s="664">
        <v>281.44</v>
      </c>
      <c r="AV11" s="664">
        <v>385.91397849462368</v>
      </c>
      <c r="AW11" s="664">
        <v>463.21428571428572</v>
      </c>
      <c r="AX11" s="664">
        <v>400.78947368421052</v>
      </c>
      <c r="AY11" s="1789">
        <v>415.11111111111109</v>
      </c>
    </row>
    <row r="12" spans="1:51" ht="15">
      <c r="A12" s="1788" t="s">
        <v>1132</v>
      </c>
      <c r="B12" s="1798">
        <v>95.26</v>
      </c>
      <c r="C12" s="665">
        <v>167.49</v>
      </c>
      <c r="D12" s="664">
        <v>138.19</v>
      </c>
      <c r="E12" s="664">
        <v>151.31</v>
      </c>
      <c r="F12" s="666">
        <v>118.37</v>
      </c>
      <c r="G12" s="665">
        <v>155.75</v>
      </c>
      <c r="H12" s="664">
        <v>202.42514970059881</v>
      </c>
      <c r="I12" s="664">
        <v>220.66666666666666</v>
      </c>
      <c r="J12" s="666">
        <v>148.20093457943926</v>
      </c>
      <c r="K12" s="665">
        <v>230.55837563451777</v>
      </c>
      <c r="L12" s="1798">
        <v>93.29</v>
      </c>
      <c r="M12" s="665">
        <v>152.86000000000001</v>
      </c>
      <c r="N12" s="664">
        <v>131.47999999999999</v>
      </c>
      <c r="O12" s="664">
        <v>154.93</v>
      </c>
      <c r="P12" s="666">
        <v>116.91</v>
      </c>
      <c r="Q12" s="665">
        <v>156.5</v>
      </c>
      <c r="R12" s="664">
        <v>215.88235294117646</v>
      </c>
      <c r="S12" s="664">
        <v>226.78082191780823</v>
      </c>
      <c r="T12" s="666">
        <v>150.75163398692811</v>
      </c>
      <c r="U12" s="1789">
        <v>227.57042253521126</v>
      </c>
      <c r="V12" s="666">
        <v>85.47</v>
      </c>
      <c r="W12" s="665">
        <v>160.13</v>
      </c>
      <c r="X12" s="664">
        <v>122.32</v>
      </c>
      <c r="Y12" s="664">
        <v>164.94</v>
      </c>
      <c r="Z12" s="666">
        <v>107.91</v>
      </c>
      <c r="AA12" s="665">
        <v>156.56</v>
      </c>
      <c r="AB12" s="664">
        <v>194.32584269662922</v>
      </c>
      <c r="AC12" s="664">
        <v>208.24418604651163</v>
      </c>
      <c r="AD12" s="666">
        <v>138.73737373737373</v>
      </c>
      <c r="AE12" s="665">
        <v>227.44897959183675</v>
      </c>
      <c r="AF12" s="1798">
        <v>90.22</v>
      </c>
      <c r="AG12" s="665">
        <v>159.38999999999999</v>
      </c>
      <c r="AH12" s="664">
        <v>131.15</v>
      </c>
      <c r="AI12" s="664">
        <v>149.69999999999999</v>
      </c>
      <c r="AJ12" s="666">
        <v>110.65</v>
      </c>
      <c r="AK12" s="665">
        <v>157.88999999999999</v>
      </c>
      <c r="AL12" s="664">
        <v>206.94897959183675</v>
      </c>
      <c r="AM12" s="664">
        <v>219.78787878787878</v>
      </c>
      <c r="AN12" s="666">
        <v>143.10576923076923</v>
      </c>
      <c r="AO12" s="1789">
        <v>229.36</v>
      </c>
      <c r="AP12" s="666">
        <v>90.26</v>
      </c>
      <c r="AQ12" s="665">
        <v>156.59</v>
      </c>
      <c r="AR12" s="664">
        <v>136.72</v>
      </c>
      <c r="AS12" s="664">
        <v>160.15</v>
      </c>
      <c r="AT12" s="664">
        <v>116.88</v>
      </c>
      <c r="AU12" s="664">
        <v>160.19999999999999</v>
      </c>
      <c r="AV12" s="664">
        <v>194.15584415584416</v>
      </c>
      <c r="AW12" s="664">
        <v>212.53086419753086</v>
      </c>
      <c r="AX12" s="664">
        <v>148.82653061224491</v>
      </c>
      <c r="AY12" s="1789">
        <v>220.45454545454547</v>
      </c>
    </row>
    <row r="13" spans="1:51" ht="15">
      <c r="A13" s="1788" t="s">
        <v>1133</v>
      </c>
      <c r="B13" s="1798">
        <v>164.25</v>
      </c>
      <c r="C13" s="665">
        <v>202.13</v>
      </c>
      <c r="D13" s="664">
        <v>196.53</v>
      </c>
      <c r="E13" s="664">
        <v>220.86</v>
      </c>
      <c r="F13" s="666">
        <v>181.77</v>
      </c>
      <c r="G13" s="665">
        <v>228.7</v>
      </c>
      <c r="H13" s="664">
        <v>288.59203980099505</v>
      </c>
      <c r="I13" s="664">
        <v>416.58536585365852</v>
      </c>
      <c r="J13" s="666">
        <v>355.95811518324609</v>
      </c>
      <c r="K13" s="665">
        <v>348.18041237113403</v>
      </c>
      <c r="L13" s="1798">
        <v>151.86000000000001</v>
      </c>
      <c r="M13" s="665">
        <v>198.09</v>
      </c>
      <c r="N13" s="664">
        <v>182.29</v>
      </c>
      <c r="O13" s="664">
        <v>199.66</v>
      </c>
      <c r="P13" s="666">
        <v>164.82</v>
      </c>
      <c r="Q13" s="665">
        <v>203.76</v>
      </c>
      <c r="R13" s="664">
        <v>257.21428571428572</v>
      </c>
      <c r="S13" s="664">
        <v>369.05405405405406</v>
      </c>
      <c r="T13" s="666">
        <v>334.39716312056737</v>
      </c>
      <c r="U13" s="1789">
        <v>338.52112676056339</v>
      </c>
      <c r="V13" s="666">
        <v>165.48</v>
      </c>
      <c r="W13" s="665">
        <v>187.31</v>
      </c>
      <c r="X13" s="664">
        <v>202.24</v>
      </c>
      <c r="Y13" s="664">
        <v>217.91</v>
      </c>
      <c r="Z13" s="666">
        <v>190.32</v>
      </c>
      <c r="AA13" s="665">
        <v>212.39</v>
      </c>
      <c r="AB13" s="664">
        <v>260</v>
      </c>
      <c r="AC13" s="664">
        <v>348.40206185567013</v>
      </c>
      <c r="AD13" s="666">
        <v>328.84146341463412</v>
      </c>
      <c r="AE13" s="665">
        <v>340.38709677419354</v>
      </c>
      <c r="AF13" s="1798">
        <v>161.76</v>
      </c>
      <c r="AG13" s="665">
        <v>197.98</v>
      </c>
      <c r="AH13" s="664">
        <v>174.67</v>
      </c>
      <c r="AI13" s="664">
        <v>213.8</v>
      </c>
      <c r="AJ13" s="666">
        <v>176.4</v>
      </c>
      <c r="AK13" s="665">
        <v>212.9</v>
      </c>
      <c r="AL13" s="664">
        <v>280.43283582089555</v>
      </c>
      <c r="AM13" s="664">
        <v>399.86956521739131</v>
      </c>
      <c r="AN13" s="666">
        <v>333.51419354838714</v>
      </c>
      <c r="AO13" s="1789">
        <v>326.78205128205127</v>
      </c>
      <c r="AP13" s="666">
        <v>155.65</v>
      </c>
      <c r="AQ13" s="665">
        <v>177.6</v>
      </c>
      <c r="AR13" s="664">
        <v>169.58</v>
      </c>
      <c r="AS13" s="664">
        <v>208.43</v>
      </c>
      <c r="AT13" s="664">
        <v>173.05</v>
      </c>
      <c r="AU13" s="664">
        <v>219.15</v>
      </c>
      <c r="AV13" s="664">
        <v>270.78947368421052</v>
      </c>
      <c r="AW13" s="664">
        <v>380.10869565217394</v>
      </c>
      <c r="AX13" s="664">
        <v>318.52272727272725</v>
      </c>
      <c r="AY13" s="1789">
        <v>318.24175824175825</v>
      </c>
    </row>
    <row r="14" spans="1:51" ht="15">
      <c r="A14" s="1788" t="s">
        <v>1134</v>
      </c>
      <c r="B14" s="1798">
        <v>183.83</v>
      </c>
      <c r="C14" s="665">
        <v>212.6</v>
      </c>
      <c r="D14" s="664">
        <v>239.93</v>
      </c>
      <c r="E14" s="664">
        <v>223.82</v>
      </c>
      <c r="F14" s="666">
        <v>219.07</v>
      </c>
      <c r="G14" s="665">
        <v>297.01</v>
      </c>
      <c r="H14" s="664">
        <v>397.97058823529414</v>
      </c>
      <c r="I14" s="664">
        <v>467.69953051643193</v>
      </c>
      <c r="J14" s="666">
        <v>407.55760368663596</v>
      </c>
      <c r="K14" s="665">
        <v>495.01395348837207</v>
      </c>
      <c r="L14" s="1798">
        <v>163.13</v>
      </c>
      <c r="M14" s="665">
        <v>190.75</v>
      </c>
      <c r="N14" s="664">
        <v>237.75</v>
      </c>
      <c r="O14" s="664">
        <v>203.53</v>
      </c>
      <c r="P14" s="666">
        <v>201.78</v>
      </c>
      <c r="Q14" s="665">
        <v>255.86</v>
      </c>
      <c r="R14" s="664">
        <v>367.11038961038963</v>
      </c>
      <c r="S14" s="664">
        <v>438.20689655172413</v>
      </c>
      <c r="T14" s="666">
        <v>394.41379310344826</v>
      </c>
      <c r="U14" s="1789">
        <v>421.87837837837839</v>
      </c>
      <c r="V14" s="666">
        <v>201.76</v>
      </c>
      <c r="W14" s="665">
        <v>212.45</v>
      </c>
      <c r="X14" s="664">
        <v>264.41000000000003</v>
      </c>
      <c r="Y14" s="664">
        <v>270.70999999999998</v>
      </c>
      <c r="Z14" s="666">
        <v>249.41</v>
      </c>
      <c r="AA14" s="665">
        <v>322.63</v>
      </c>
      <c r="AB14" s="664">
        <v>427.79611650485435</v>
      </c>
      <c r="AC14" s="664">
        <v>452.91262135922329</v>
      </c>
      <c r="AD14" s="666">
        <v>395.60606060606062</v>
      </c>
      <c r="AE14" s="665">
        <v>472.37623762376239</v>
      </c>
      <c r="AF14" s="1798">
        <v>166.44</v>
      </c>
      <c r="AG14" s="665">
        <v>217.31</v>
      </c>
      <c r="AH14" s="664">
        <v>242.79</v>
      </c>
      <c r="AI14" s="664">
        <v>237.2</v>
      </c>
      <c r="AJ14" s="666">
        <v>221.3</v>
      </c>
      <c r="AK14" s="665">
        <v>316.48</v>
      </c>
      <c r="AL14" s="664">
        <v>428.29702970297029</v>
      </c>
      <c r="AM14" s="664">
        <v>465.4</v>
      </c>
      <c r="AN14" s="666">
        <v>416.77227722772278</v>
      </c>
      <c r="AO14" s="1789">
        <v>511.45098039215685</v>
      </c>
      <c r="AP14" s="666">
        <v>163.99</v>
      </c>
      <c r="AQ14" s="665">
        <v>179.81</v>
      </c>
      <c r="AR14" s="664">
        <v>211.54</v>
      </c>
      <c r="AS14" s="664">
        <v>200.84</v>
      </c>
      <c r="AT14" s="664">
        <v>192.5</v>
      </c>
      <c r="AU14" s="664">
        <v>284.27999999999997</v>
      </c>
      <c r="AV14" s="664">
        <v>353.9</v>
      </c>
      <c r="AW14" s="664">
        <v>413.23529411764707</v>
      </c>
      <c r="AX14" s="664">
        <v>369.375</v>
      </c>
      <c r="AY14" s="1789">
        <v>444.07766990291265</v>
      </c>
    </row>
    <row r="15" spans="1:51" ht="15">
      <c r="A15" s="1788" t="s">
        <v>1135</v>
      </c>
      <c r="B15" s="1798">
        <v>90.53</v>
      </c>
      <c r="C15" s="665">
        <v>124.23</v>
      </c>
      <c r="D15" s="664">
        <v>131.28</v>
      </c>
      <c r="E15" s="664">
        <v>128.94</v>
      </c>
      <c r="F15" s="666">
        <v>140.30000000000001</v>
      </c>
      <c r="G15" s="665">
        <v>136.71</v>
      </c>
      <c r="H15" s="664">
        <v>185.15151515151516</v>
      </c>
      <c r="I15" s="664">
        <v>237.51173708920189</v>
      </c>
      <c r="J15" s="666">
        <v>173.21759259259258</v>
      </c>
      <c r="K15" s="665">
        <v>178.58454106280195</v>
      </c>
      <c r="L15" s="1798">
        <v>63.74</v>
      </c>
      <c r="M15" s="665">
        <v>105.19</v>
      </c>
      <c r="N15" s="664">
        <v>107.73</v>
      </c>
      <c r="O15" s="664">
        <v>103.04</v>
      </c>
      <c r="P15" s="666">
        <v>113.8</v>
      </c>
      <c r="Q15" s="665">
        <v>112.12</v>
      </c>
      <c r="R15" s="664">
        <v>157.71653543307087</v>
      </c>
      <c r="S15" s="664">
        <v>213.14960629921259</v>
      </c>
      <c r="T15" s="666">
        <v>156.53846153846155</v>
      </c>
      <c r="U15" s="1789">
        <v>155.17543859649123</v>
      </c>
      <c r="V15" s="666">
        <v>70.86</v>
      </c>
      <c r="W15" s="665">
        <v>115.38</v>
      </c>
      <c r="X15" s="664">
        <v>116.74</v>
      </c>
      <c r="Y15" s="664">
        <v>127.41</v>
      </c>
      <c r="Z15" s="666">
        <v>142.80000000000001</v>
      </c>
      <c r="AA15" s="665">
        <v>109.26</v>
      </c>
      <c r="AB15" s="664">
        <v>161.81818181818181</v>
      </c>
      <c r="AC15" s="664">
        <v>211.12244897959184</v>
      </c>
      <c r="AD15" s="666">
        <v>132.83673469387756</v>
      </c>
      <c r="AE15" s="665">
        <v>143.83838383838383</v>
      </c>
      <c r="AF15" s="1798">
        <v>66.72</v>
      </c>
      <c r="AG15" s="665">
        <v>102.43</v>
      </c>
      <c r="AH15" s="664">
        <v>111.03</v>
      </c>
      <c r="AI15" s="664">
        <v>108.59</v>
      </c>
      <c r="AJ15" s="666">
        <v>129.84</v>
      </c>
      <c r="AK15" s="665">
        <v>116.23</v>
      </c>
      <c r="AL15" s="664">
        <v>163.4</v>
      </c>
      <c r="AM15" s="664">
        <v>209.70297029702971</v>
      </c>
      <c r="AN15" s="666">
        <v>141</v>
      </c>
      <c r="AO15" s="1789">
        <v>149.84466019417476</v>
      </c>
      <c r="AP15" s="666">
        <v>58.49</v>
      </c>
      <c r="AQ15" s="665">
        <v>95.48</v>
      </c>
      <c r="AR15" s="664">
        <v>92.54</v>
      </c>
      <c r="AS15" s="664">
        <v>93.99</v>
      </c>
      <c r="AT15" s="664">
        <v>107.04</v>
      </c>
      <c r="AU15" s="664">
        <v>106.13</v>
      </c>
      <c r="AV15" s="664">
        <v>154.9</v>
      </c>
      <c r="AW15" s="664">
        <v>192.25490196078431</v>
      </c>
      <c r="AX15" s="664">
        <v>131.83673469387756</v>
      </c>
      <c r="AY15" s="1789">
        <v>144.5631067961165</v>
      </c>
    </row>
    <row r="16" spans="1:51" ht="15">
      <c r="A16" s="1788" t="s">
        <v>1136</v>
      </c>
      <c r="B16" s="1798">
        <v>125.16</v>
      </c>
      <c r="C16" s="665">
        <v>156.27000000000001</v>
      </c>
      <c r="D16" s="664">
        <v>173.88</v>
      </c>
      <c r="E16" s="664">
        <v>145.91</v>
      </c>
      <c r="F16" s="666">
        <v>184.11</v>
      </c>
      <c r="G16" s="665">
        <v>243.67</v>
      </c>
      <c r="H16" s="664">
        <v>312.66331658291455</v>
      </c>
      <c r="I16" s="664">
        <v>386.41860465116281</v>
      </c>
      <c r="J16" s="666">
        <v>317.17592592592592</v>
      </c>
      <c r="K16" s="665">
        <v>385.84761904761905</v>
      </c>
      <c r="L16" s="1798">
        <v>115.76</v>
      </c>
      <c r="M16" s="665">
        <v>133.97999999999999</v>
      </c>
      <c r="N16" s="664">
        <v>153.80000000000001</v>
      </c>
      <c r="O16" s="664">
        <v>124.49</v>
      </c>
      <c r="P16" s="666">
        <v>155.41</v>
      </c>
      <c r="Q16" s="665">
        <v>201.46</v>
      </c>
      <c r="R16" s="664">
        <v>296.74172185430461</v>
      </c>
      <c r="S16" s="664">
        <v>360.52702702702703</v>
      </c>
      <c r="T16" s="666">
        <v>318.56643356643355</v>
      </c>
      <c r="U16" s="1789">
        <v>343.11643835616439</v>
      </c>
      <c r="V16" s="666">
        <v>113.6</v>
      </c>
      <c r="W16" s="665">
        <v>146.25</v>
      </c>
      <c r="X16" s="664">
        <v>151.88</v>
      </c>
      <c r="Y16" s="664">
        <v>140.91999999999999</v>
      </c>
      <c r="Z16" s="666">
        <v>169.41</v>
      </c>
      <c r="AA16" s="665">
        <v>241.01</v>
      </c>
      <c r="AB16" s="664">
        <v>305.82524271844659</v>
      </c>
      <c r="AC16" s="664">
        <v>344.83168316831683</v>
      </c>
      <c r="AD16" s="666">
        <v>297.17171717171715</v>
      </c>
      <c r="AE16" s="665">
        <v>341.08910891089107</v>
      </c>
      <c r="AF16" s="1798">
        <v>93.08</v>
      </c>
      <c r="AG16" s="665">
        <v>126.6</v>
      </c>
      <c r="AH16" s="664">
        <v>139.85</v>
      </c>
      <c r="AI16" s="664">
        <v>122.8</v>
      </c>
      <c r="AJ16" s="666">
        <v>160.35</v>
      </c>
      <c r="AK16" s="665">
        <v>238.72</v>
      </c>
      <c r="AL16" s="664">
        <v>297.8217821782178</v>
      </c>
      <c r="AM16" s="664">
        <v>358.9795918367347</v>
      </c>
      <c r="AN16" s="666">
        <v>305.54901960784315</v>
      </c>
      <c r="AO16" s="1789">
        <v>354.621359223301</v>
      </c>
      <c r="AP16" s="666">
        <v>90.99</v>
      </c>
      <c r="AQ16" s="665">
        <v>104.86</v>
      </c>
      <c r="AR16" s="664">
        <v>122.15</v>
      </c>
      <c r="AS16" s="664">
        <v>101.38</v>
      </c>
      <c r="AT16" s="664">
        <v>143.19999999999999</v>
      </c>
      <c r="AU16" s="664">
        <v>201.74</v>
      </c>
      <c r="AV16" s="664">
        <v>238.76288659793815</v>
      </c>
      <c r="AW16" s="664">
        <v>261.95652173913044</v>
      </c>
      <c r="AX16" s="664">
        <v>238.63157894736841</v>
      </c>
      <c r="AY16" s="1789">
        <v>290.83333333333331</v>
      </c>
    </row>
    <row r="17" spans="1:51" ht="15">
      <c r="A17" s="1788" t="s">
        <v>1137</v>
      </c>
      <c r="B17" s="1798">
        <v>60.72</v>
      </c>
      <c r="C17" s="665">
        <v>51.91</v>
      </c>
      <c r="D17" s="664">
        <v>71.2</v>
      </c>
      <c r="E17" s="664">
        <v>84.33</v>
      </c>
      <c r="F17" s="666">
        <v>100.02</v>
      </c>
      <c r="G17" s="665">
        <v>86.4</v>
      </c>
      <c r="H17" s="664">
        <v>94.150485436893206</v>
      </c>
      <c r="I17" s="664">
        <v>96.705069124423957</v>
      </c>
      <c r="J17" s="666">
        <v>121.1697247706422</v>
      </c>
      <c r="K17" s="665">
        <v>109.47247706422019</v>
      </c>
      <c r="L17" s="1798">
        <v>54.23</v>
      </c>
      <c r="M17" s="665">
        <v>50.98</v>
      </c>
      <c r="N17" s="664">
        <v>68.83</v>
      </c>
      <c r="O17" s="664">
        <v>78.92</v>
      </c>
      <c r="P17" s="666">
        <v>93.38</v>
      </c>
      <c r="Q17" s="665">
        <v>81.849999999999994</v>
      </c>
      <c r="R17" s="664">
        <v>90.09615384615384</v>
      </c>
      <c r="S17" s="664">
        <v>93.181818181818187</v>
      </c>
      <c r="T17" s="666">
        <v>111.69934640522875</v>
      </c>
      <c r="U17" s="1789">
        <v>96.946308724832221</v>
      </c>
      <c r="V17" s="666">
        <v>51.51</v>
      </c>
      <c r="W17" s="665">
        <v>49.42</v>
      </c>
      <c r="X17" s="664">
        <v>68.989999999999995</v>
      </c>
      <c r="Y17" s="664">
        <v>78.12</v>
      </c>
      <c r="Z17" s="666">
        <v>88.14</v>
      </c>
      <c r="AA17" s="665">
        <v>70.37</v>
      </c>
      <c r="AB17" s="664">
        <v>74.611650485436897</v>
      </c>
      <c r="AC17" s="664">
        <v>75.196078431372555</v>
      </c>
      <c r="AD17" s="666">
        <v>89.4</v>
      </c>
      <c r="AE17" s="665">
        <v>82.941176470588232</v>
      </c>
      <c r="AF17" s="1798">
        <v>50.22</v>
      </c>
      <c r="AG17" s="665">
        <v>44.45</v>
      </c>
      <c r="AH17" s="664">
        <v>60.25</v>
      </c>
      <c r="AI17" s="664">
        <v>78.23</v>
      </c>
      <c r="AJ17" s="666">
        <v>83.69</v>
      </c>
      <c r="AK17" s="665">
        <v>71.209999999999994</v>
      </c>
      <c r="AL17" s="664">
        <v>78.529411764705884</v>
      </c>
      <c r="AM17" s="664">
        <v>78.284313725490193</v>
      </c>
      <c r="AN17" s="666">
        <v>95.384615384615387</v>
      </c>
      <c r="AO17" s="1789">
        <v>85</v>
      </c>
      <c r="AP17" s="666">
        <v>61.53</v>
      </c>
      <c r="AQ17" s="665">
        <v>52.67</v>
      </c>
      <c r="AR17" s="664">
        <v>68.95</v>
      </c>
      <c r="AS17" s="664">
        <v>83.6</v>
      </c>
      <c r="AT17" s="664">
        <v>95.75</v>
      </c>
      <c r="AU17" s="664">
        <v>75.209999999999994</v>
      </c>
      <c r="AV17" s="664">
        <v>85.099009900990097</v>
      </c>
      <c r="AW17" s="664">
        <v>85.049019607843135</v>
      </c>
      <c r="AX17" s="664">
        <v>109.44554455445545</v>
      </c>
      <c r="AY17" s="1789">
        <v>94.174757281553397</v>
      </c>
    </row>
    <row r="18" spans="1:51" ht="15">
      <c r="A18" s="1788" t="s">
        <v>1138</v>
      </c>
      <c r="B18" s="1798">
        <v>654.62</v>
      </c>
      <c r="C18" s="665">
        <v>701.39</v>
      </c>
      <c r="D18" s="664">
        <v>700.09</v>
      </c>
      <c r="E18" s="664">
        <v>715.25</v>
      </c>
      <c r="F18" s="666">
        <v>754.37</v>
      </c>
      <c r="G18" s="665">
        <v>800.49</v>
      </c>
      <c r="H18" s="664">
        <v>1253.7853107344633</v>
      </c>
      <c r="I18" s="664">
        <v>1664.1208791208792</v>
      </c>
      <c r="J18" s="666">
        <v>1605.0270270270271</v>
      </c>
      <c r="K18" s="665">
        <v>1703.6585365853659</v>
      </c>
      <c r="L18" s="1798">
        <v>505</v>
      </c>
      <c r="M18" s="665">
        <v>537.54999999999995</v>
      </c>
      <c r="N18" s="664">
        <v>569.24</v>
      </c>
      <c r="O18" s="664">
        <v>526.13</v>
      </c>
      <c r="P18" s="666">
        <v>564.17999999999995</v>
      </c>
      <c r="Q18" s="665">
        <v>607.9</v>
      </c>
      <c r="R18" s="664">
        <v>850.64220183486236</v>
      </c>
      <c r="S18" s="664">
        <v>1115.4528301886792</v>
      </c>
      <c r="T18" s="666">
        <v>1093.4179104477612</v>
      </c>
      <c r="U18" s="1789">
        <v>1064.3032786885246</v>
      </c>
      <c r="V18" s="666">
        <v>578.54999999999995</v>
      </c>
      <c r="W18" s="665">
        <v>605.24</v>
      </c>
      <c r="X18" s="664">
        <v>643.26</v>
      </c>
      <c r="Y18" s="664">
        <v>601.63</v>
      </c>
      <c r="Z18" s="666">
        <v>624.79999999999995</v>
      </c>
      <c r="AA18" s="665">
        <v>738.39</v>
      </c>
      <c r="AB18" s="664">
        <v>1222.1782178217823</v>
      </c>
      <c r="AC18" s="664">
        <v>1614.7422680412371</v>
      </c>
      <c r="AD18" s="666">
        <v>1474.3092783505156</v>
      </c>
      <c r="AE18" s="665">
        <v>1521.1881188118812</v>
      </c>
      <c r="AF18" s="1798">
        <v>446.09</v>
      </c>
      <c r="AG18" s="665">
        <v>465.53</v>
      </c>
      <c r="AH18" s="664">
        <v>513.97</v>
      </c>
      <c r="AI18" s="664">
        <v>471.79</v>
      </c>
      <c r="AJ18" s="666">
        <v>496.52</v>
      </c>
      <c r="AK18" s="665">
        <v>572.95000000000005</v>
      </c>
      <c r="AL18" s="664">
        <v>859.79166666666663</v>
      </c>
      <c r="AM18" s="664">
        <v>1101.081081081081</v>
      </c>
      <c r="AN18" s="666">
        <v>1089.0816326530612</v>
      </c>
      <c r="AO18" s="1789">
        <v>1046.7676767676767</v>
      </c>
      <c r="AP18" s="666">
        <v>588.78</v>
      </c>
      <c r="AQ18" s="665">
        <v>657.47</v>
      </c>
      <c r="AR18" s="664">
        <v>698.4</v>
      </c>
      <c r="AS18" s="664">
        <v>644.83000000000004</v>
      </c>
      <c r="AT18" s="664">
        <v>705.56</v>
      </c>
      <c r="AU18" s="664">
        <v>658.8</v>
      </c>
      <c r="AV18" s="664">
        <v>822.23684210526312</v>
      </c>
      <c r="AW18" s="664">
        <v>1215.9740259740261</v>
      </c>
      <c r="AX18" s="664">
        <v>1001.0666666666667</v>
      </c>
      <c r="AY18" s="1789">
        <v>1021.0526315789474</v>
      </c>
    </row>
    <row r="19" spans="1:51" ht="15">
      <c r="A19" s="1788" t="s">
        <v>1139</v>
      </c>
      <c r="B19" s="1798">
        <v>973.89</v>
      </c>
      <c r="C19" s="665">
        <v>1035.6400000000001</v>
      </c>
      <c r="D19" s="664">
        <v>993.36</v>
      </c>
      <c r="E19" s="664">
        <v>1018.78</v>
      </c>
      <c r="F19" s="666">
        <v>1075.1300000000001</v>
      </c>
      <c r="G19" s="665">
        <v>1204.8399999999999</v>
      </c>
      <c r="H19" s="664">
        <v>1623.6216216216217</v>
      </c>
      <c r="I19" s="664">
        <v>2191.0152284263959</v>
      </c>
      <c r="J19" s="666">
        <v>2092.870813397129</v>
      </c>
      <c r="K19" s="665">
        <v>2168.8942307692309</v>
      </c>
      <c r="L19" s="1798">
        <v>938.96</v>
      </c>
      <c r="M19" s="665">
        <v>1026.7</v>
      </c>
      <c r="N19" s="664">
        <v>969.39</v>
      </c>
      <c r="O19" s="664">
        <v>941.04</v>
      </c>
      <c r="P19" s="666">
        <v>1008.31</v>
      </c>
      <c r="Q19" s="665">
        <v>1144.73</v>
      </c>
      <c r="R19" s="664">
        <v>1538.8392857142858</v>
      </c>
      <c r="S19" s="664">
        <v>1981.6161616161617</v>
      </c>
      <c r="T19" s="666">
        <v>1942.0761904761905</v>
      </c>
      <c r="U19" s="1789">
        <v>1908.6363636363637</v>
      </c>
      <c r="V19" s="666">
        <v>1001.33</v>
      </c>
      <c r="W19" s="665">
        <v>1074.1300000000001</v>
      </c>
      <c r="X19" s="664">
        <v>1068.51</v>
      </c>
      <c r="Y19" s="664">
        <v>1010.76</v>
      </c>
      <c r="Z19" s="666">
        <v>1148.1300000000001</v>
      </c>
      <c r="AA19" s="665">
        <v>1290.53</v>
      </c>
      <c r="AB19" s="664">
        <v>1693.75</v>
      </c>
      <c r="AC19" s="664">
        <v>2214.8958333333335</v>
      </c>
      <c r="AD19" s="666">
        <v>1984.8958333333333</v>
      </c>
      <c r="AE19" s="665">
        <v>1960.2857142857142</v>
      </c>
      <c r="AF19" s="1798">
        <v>821.76</v>
      </c>
      <c r="AG19" s="665">
        <v>838.51</v>
      </c>
      <c r="AH19" s="664">
        <v>826.52</v>
      </c>
      <c r="AI19" s="664">
        <v>774.42</v>
      </c>
      <c r="AJ19" s="666">
        <v>791.3</v>
      </c>
      <c r="AK19" s="665">
        <v>980</v>
      </c>
      <c r="AL19" s="664">
        <v>1291.5957446808511</v>
      </c>
      <c r="AM19" s="664">
        <v>2031.5384615384614</v>
      </c>
      <c r="AN19" s="666">
        <v>1794.625</v>
      </c>
      <c r="AO19" s="1789">
        <v>1836.7741935483871</v>
      </c>
      <c r="AP19" s="666">
        <v>856.62</v>
      </c>
      <c r="AQ19" s="665">
        <v>895.06</v>
      </c>
      <c r="AR19" s="664">
        <v>878.3</v>
      </c>
      <c r="AS19" s="664">
        <v>866.67</v>
      </c>
      <c r="AT19" s="664">
        <v>1022.64</v>
      </c>
      <c r="AU19" s="664">
        <v>1162.53</v>
      </c>
      <c r="AV19" s="664">
        <v>1442.3684210526317</v>
      </c>
      <c r="AW19" s="664">
        <v>2080.7692307692309</v>
      </c>
      <c r="AX19" s="664">
        <v>1967.7631578947369</v>
      </c>
      <c r="AY19" s="1789">
        <v>2077.6315789473683</v>
      </c>
    </row>
    <row r="20" spans="1:51" ht="15">
      <c r="A20" s="1788" t="s">
        <v>1140</v>
      </c>
      <c r="B20" s="1798">
        <v>445.91</v>
      </c>
      <c r="C20" s="665">
        <v>497.05</v>
      </c>
      <c r="D20" s="664">
        <v>551.16999999999996</v>
      </c>
      <c r="E20" s="664">
        <v>526.42999999999995</v>
      </c>
      <c r="F20" s="666">
        <v>561.94000000000005</v>
      </c>
      <c r="G20" s="665">
        <v>550.92999999999995</v>
      </c>
      <c r="H20" s="664">
        <v>761.02409638554218</v>
      </c>
      <c r="I20" s="664">
        <v>1033.9411764705883</v>
      </c>
      <c r="J20" s="666">
        <v>998.94117647058829</v>
      </c>
      <c r="K20" s="665">
        <v>819.07103825136608</v>
      </c>
      <c r="L20" s="1798">
        <v>440.34</v>
      </c>
      <c r="M20" s="665">
        <v>466.69</v>
      </c>
      <c r="N20" s="664">
        <v>519.41999999999996</v>
      </c>
      <c r="O20" s="664">
        <v>494.22</v>
      </c>
      <c r="P20" s="666">
        <v>523.16</v>
      </c>
      <c r="Q20" s="665">
        <v>548.09</v>
      </c>
      <c r="R20" s="664">
        <v>700.21367521367517</v>
      </c>
      <c r="S20" s="664">
        <v>1024.1935483870968</v>
      </c>
      <c r="T20" s="666">
        <v>1046.1851851851852</v>
      </c>
      <c r="U20" s="1789">
        <v>923.06306306306305</v>
      </c>
      <c r="V20" s="666">
        <v>450.19</v>
      </c>
      <c r="W20" s="665">
        <v>472.53</v>
      </c>
      <c r="X20" s="664">
        <v>519.71</v>
      </c>
      <c r="Y20" s="664">
        <v>466.67</v>
      </c>
      <c r="Z20" s="666">
        <v>499.3</v>
      </c>
      <c r="AA20" s="665">
        <v>547.78</v>
      </c>
      <c r="AB20" s="664">
        <v>763.64705882352939</v>
      </c>
      <c r="AC20" s="664">
        <v>1029.1764705882354</v>
      </c>
      <c r="AD20" s="666">
        <v>1041.304347826087</v>
      </c>
      <c r="AE20" s="665">
        <v>829.59183673469386</v>
      </c>
      <c r="AF20" s="1798">
        <v>356.22</v>
      </c>
      <c r="AG20" s="665">
        <v>397.83</v>
      </c>
      <c r="AH20" s="664">
        <v>500</v>
      </c>
      <c r="AI20" s="664">
        <v>442.5</v>
      </c>
      <c r="AJ20" s="666">
        <v>481.07</v>
      </c>
      <c r="AK20" s="665">
        <v>474.69</v>
      </c>
      <c r="AL20" s="664">
        <v>642.9545454545455</v>
      </c>
      <c r="AM20" s="664">
        <v>836.08108108108104</v>
      </c>
      <c r="AN20" s="666">
        <v>880.61224489795916</v>
      </c>
      <c r="AO20" s="1789">
        <v>676.14583333333337</v>
      </c>
      <c r="AP20" s="666">
        <v>488.18</v>
      </c>
      <c r="AQ20" s="665">
        <v>546.44000000000005</v>
      </c>
      <c r="AR20" s="664">
        <v>611.66999999999996</v>
      </c>
      <c r="AS20" s="664">
        <v>578.64</v>
      </c>
      <c r="AT20" s="664">
        <v>640.38</v>
      </c>
      <c r="AU20" s="664">
        <v>635.6</v>
      </c>
      <c r="AV20" s="664">
        <v>784.60526315789468</v>
      </c>
      <c r="AW20" s="664">
        <v>1127.9746835443038</v>
      </c>
      <c r="AX20" s="664">
        <v>1067.7631578947369</v>
      </c>
      <c r="AY20" s="1789">
        <v>953.47222222222217</v>
      </c>
    </row>
    <row r="21" spans="1:51" ht="15">
      <c r="A21" s="1790" t="s">
        <v>1141</v>
      </c>
      <c r="B21" s="1798">
        <v>714.2</v>
      </c>
      <c r="C21" s="665">
        <v>695.46</v>
      </c>
      <c r="D21" s="664">
        <v>719.17</v>
      </c>
      <c r="E21" s="664">
        <v>668.51</v>
      </c>
      <c r="F21" s="666">
        <v>604.46</v>
      </c>
      <c r="G21" s="665">
        <v>723.81</v>
      </c>
      <c r="H21" s="664">
        <v>1003.1578947368421</v>
      </c>
      <c r="I21" s="664">
        <v>1448.8737201365188</v>
      </c>
      <c r="J21" s="666">
        <v>1115.5562700964631</v>
      </c>
      <c r="K21" s="665">
        <v>1099.235880398671</v>
      </c>
      <c r="L21" s="1798">
        <v>728.76</v>
      </c>
      <c r="M21" s="665">
        <v>764.18</v>
      </c>
      <c r="N21" s="664">
        <v>758.1</v>
      </c>
      <c r="O21" s="664">
        <v>751.91</v>
      </c>
      <c r="P21" s="666">
        <v>695.05</v>
      </c>
      <c r="Q21" s="665">
        <v>754.97</v>
      </c>
      <c r="R21" s="664">
        <v>950.03587443946185</v>
      </c>
      <c r="S21" s="664">
        <v>1614</v>
      </c>
      <c r="T21" s="666">
        <v>1132.5118483412323</v>
      </c>
      <c r="U21" s="1789">
        <v>1122.8497409326426</v>
      </c>
      <c r="V21" s="666">
        <v>709.35</v>
      </c>
      <c r="W21" s="665">
        <v>667.45</v>
      </c>
      <c r="X21" s="664">
        <v>673.77</v>
      </c>
      <c r="Y21" s="664">
        <v>625.05999999999995</v>
      </c>
      <c r="Z21" s="666">
        <v>630</v>
      </c>
      <c r="AA21" s="665">
        <v>734.27</v>
      </c>
      <c r="AB21" s="664">
        <v>1005.4430379746835</v>
      </c>
      <c r="AC21" s="664">
        <v>1540.2898550724638</v>
      </c>
      <c r="AD21" s="666">
        <v>1126.6428571428571</v>
      </c>
      <c r="AE21" s="665">
        <v>1158.9506172839506</v>
      </c>
      <c r="AF21" s="1798">
        <v>679.21</v>
      </c>
      <c r="AG21" s="665">
        <v>675.46</v>
      </c>
      <c r="AH21" s="664">
        <v>682.21</v>
      </c>
      <c r="AI21" s="664">
        <v>626.24</v>
      </c>
      <c r="AJ21" s="666">
        <v>583.22</v>
      </c>
      <c r="AK21" s="665">
        <v>736.15</v>
      </c>
      <c r="AL21" s="664">
        <v>1043</v>
      </c>
      <c r="AM21" s="664">
        <v>1549.0350877192982</v>
      </c>
      <c r="AN21" s="666">
        <v>1090</v>
      </c>
      <c r="AO21" s="1789">
        <v>1020.3943307086614</v>
      </c>
      <c r="AP21" s="666">
        <v>698.45</v>
      </c>
      <c r="AQ21" s="665">
        <v>677.49</v>
      </c>
      <c r="AR21" s="664">
        <v>666.15</v>
      </c>
      <c r="AS21" s="664">
        <v>612.12</v>
      </c>
      <c r="AT21" s="664">
        <v>583.66</v>
      </c>
      <c r="AU21" s="664">
        <v>713.19</v>
      </c>
      <c r="AV21" s="664">
        <v>947.77777777777783</v>
      </c>
      <c r="AW21" s="664">
        <v>1375.8041958041958</v>
      </c>
      <c r="AX21" s="664">
        <v>1013.5064935064935</v>
      </c>
      <c r="AY21" s="1789">
        <v>1010.2054794520548</v>
      </c>
    </row>
    <row r="22" spans="1:51" ht="15">
      <c r="A22" s="1788" t="s">
        <v>1142</v>
      </c>
      <c r="B22" s="1798">
        <v>1273.4000000000001</v>
      </c>
      <c r="C22" s="665">
        <v>1324.4</v>
      </c>
      <c r="D22" s="664">
        <v>1329.23</v>
      </c>
      <c r="E22" s="664">
        <v>1345.33</v>
      </c>
      <c r="F22" s="666">
        <v>1441.81</v>
      </c>
      <c r="G22" s="665">
        <v>1499.9</v>
      </c>
      <c r="H22" s="664">
        <v>1896.1111111111111</v>
      </c>
      <c r="I22" s="664">
        <v>2796.7136150234742</v>
      </c>
      <c r="J22" s="666">
        <v>2612.7853881278538</v>
      </c>
      <c r="K22" s="665">
        <v>2460.6829268292681</v>
      </c>
      <c r="L22" s="1798">
        <v>1185.8800000000001</v>
      </c>
      <c r="M22" s="665">
        <v>1335.45</v>
      </c>
      <c r="N22" s="664">
        <v>1324.83</v>
      </c>
      <c r="O22" s="664">
        <v>1403.6</v>
      </c>
      <c r="P22" s="666">
        <v>1407.38</v>
      </c>
      <c r="Q22" s="665">
        <v>1491.73</v>
      </c>
      <c r="R22" s="664">
        <v>1760.5263157894738</v>
      </c>
      <c r="S22" s="664">
        <v>2613.0434782608695</v>
      </c>
      <c r="T22" s="666">
        <v>2350.3937007874015</v>
      </c>
      <c r="U22" s="1789">
        <v>2345.0819672131147</v>
      </c>
      <c r="V22" s="666">
        <v>1209.24</v>
      </c>
      <c r="W22" s="665">
        <v>1206.31</v>
      </c>
      <c r="X22" s="664">
        <v>1273.81</v>
      </c>
      <c r="Y22" s="664">
        <v>1312.57</v>
      </c>
      <c r="Z22" s="666">
        <v>1353.8</v>
      </c>
      <c r="AA22" s="665">
        <v>1463.59</v>
      </c>
      <c r="AB22" s="664">
        <v>1784.9484536082475</v>
      </c>
      <c r="AC22" s="664">
        <v>2687.7450980392155</v>
      </c>
      <c r="AD22" s="666">
        <v>2251</v>
      </c>
      <c r="AE22" s="665">
        <v>2266.3366336633662</v>
      </c>
      <c r="AF22" s="1798">
        <v>1096.3699999999999</v>
      </c>
      <c r="AG22" s="665">
        <v>1161.6300000000001</v>
      </c>
      <c r="AH22" s="664">
        <v>1190.74</v>
      </c>
      <c r="AI22" s="664">
        <v>1313.44</v>
      </c>
      <c r="AJ22" s="666">
        <v>1300.44</v>
      </c>
      <c r="AK22" s="665">
        <v>1353.41</v>
      </c>
      <c r="AL22" s="664">
        <v>1699.3877551020407</v>
      </c>
      <c r="AM22" s="664">
        <v>2522.1839080459772</v>
      </c>
      <c r="AN22" s="666">
        <v>2173.2353200980392</v>
      </c>
      <c r="AO22" s="1789">
        <v>2167.6530612244896</v>
      </c>
      <c r="AP22" s="666">
        <v>1177.43</v>
      </c>
      <c r="AQ22" s="665">
        <v>1221.02</v>
      </c>
      <c r="AR22" s="664">
        <v>1310.32</v>
      </c>
      <c r="AS22" s="664">
        <v>1400.34</v>
      </c>
      <c r="AT22" s="664">
        <v>1468.57</v>
      </c>
      <c r="AU22" s="664">
        <v>1524.73</v>
      </c>
      <c r="AV22" s="664">
        <v>1772.8</v>
      </c>
      <c r="AW22" s="664">
        <v>2501.7391304347825</v>
      </c>
      <c r="AX22" s="664">
        <v>2276.3265306122448</v>
      </c>
      <c r="AY22" s="1789">
        <v>2295.4368932038833</v>
      </c>
    </row>
    <row r="23" spans="1:51" ht="15">
      <c r="A23" s="1790" t="s">
        <v>1143</v>
      </c>
      <c r="B23" s="1798">
        <v>460.22</v>
      </c>
      <c r="C23" s="665">
        <v>452.59</v>
      </c>
      <c r="D23" s="664">
        <v>471.12</v>
      </c>
      <c r="E23" s="664">
        <v>496.57</v>
      </c>
      <c r="F23" s="666">
        <v>522.54999999999995</v>
      </c>
      <c r="G23" s="665">
        <v>605.41</v>
      </c>
      <c r="H23" s="664">
        <v>802.08333333333337</v>
      </c>
      <c r="I23" s="664">
        <v>1182.56</v>
      </c>
      <c r="J23" s="666">
        <v>1171.7355371900826</v>
      </c>
      <c r="K23" s="665">
        <v>1197.704918032787</v>
      </c>
      <c r="L23" s="1798">
        <v>443.22</v>
      </c>
      <c r="M23" s="665">
        <v>434.09</v>
      </c>
      <c r="N23" s="664">
        <v>444.95</v>
      </c>
      <c r="O23" s="664">
        <v>489.34</v>
      </c>
      <c r="P23" s="666">
        <v>511.45</v>
      </c>
      <c r="Q23" s="665">
        <v>592.25</v>
      </c>
      <c r="R23" s="664">
        <v>853.03571428571433</v>
      </c>
      <c r="S23" s="664">
        <v>1261.3106796116506</v>
      </c>
      <c r="T23" s="666">
        <v>1198.7619047619048</v>
      </c>
      <c r="U23" s="1789">
        <v>1256.3473684210526</v>
      </c>
      <c r="V23" s="666">
        <v>437.86</v>
      </c>
      <c r="W23" s="665">
        <v>431.59</v>
      </c>
      <c r="X23" s="664">
        <v>444.49</v>
      </c>
      <c r="Y23" s="664">
        <v>469.17</v>
      </c>
      <c r="Z23" s="666">
        <v>516.5</v>
      </c>
      <c r="AA23" s="665">
        <v>594.79</v>
      </c>
      <c r="AB23" s="664">
        <v>833.34951456310682</v>
      </c>
      <c r="AC23" s="664">
        <v>1162.8834951456311</v>
      </c>
      <c r="AD23" s="666">
        <v>1147.2</v>
      </c>
      <c r="AE23" s="665">
        <v>1130.8333333333333</v>
      </c>
      <c r="AF23" s="1798">
        <v>443.19</v>
      </c>
      <c r="AG23" s="665">
        <v>437.12</v>
      </c>
      <c r="AH23" s="664">
        <v>439.24</v>
      </c>
      <c r="AI23" s="664">
        <v>457.42</v>
      </c>
      <c r="AJ23" s="666">
        <v>490.96</v>
      </c>
      <c r="AK23" s="665">
        <v>579.76</v>
      </c>
      <c r="AL23" s="664">
        <v>814.60399009900982</v>
      </c>
      <c r="AM23" s="664">
        <v>1167</v>
      </c>
      <c r="AN23" s="666">
        <v>1197.6699029126214</v>
      </c>
      <c r="AO23" s="1789">
        <v>1177.3267326732673</v>
      </c>
      <c r="AP23" s="666">
        <v>446.57</v>
      </c>
      <c r="AQ23" s="665">
        <v>444.39</v>
      </c>
      <c r="AR23" s="664">
        <v>440.6</v>
      </c>
      <c r="AS23" s="664">
        <v>482.19</v>
      </c>
      <c r="AT23" s="664">
        <v>514.96</v>
      </c>
      <c r="AU23" s="664">
        <v>583.71</v>
      </c>
      <c r="AV23" s="664">
        <v>813.26732673267327</v>
      </c>
      <c r="AW23" s="664">
        <v>1165.6796116504854</v>
      </c>
      <c r="AX23" s="664">
        <v>1117.7722772277227</v>
      </c>
      <c r="AY23" s="1789">
        <v>1163.0392156862745</v>
      </c>
    </row>
    <row r="24" spans="1:51" ht="15">
      <c r="A24" s="1788" t="s">
        <v>1144</v>
      </c>
      <c r="B24" s="1798">
        <v>18.13</v>
      </c>
      <c r="C24" s="665">
        <v>19.18</v>
      </c>
      <c r="D24" s="664">
        <v>18.53</v>
      </c>
      <c r="E24" s="664">
        <v>18.61</v>
      </c>
      <c r="F24" s="666">
        <v>16.059999999999999</v>
      </c>
      <c r="G24" s="665">
        <v>19.850000000000001</v>
      </c>
      <c r="H24" s="664">
        <v>28.665803108808291</v>
      </c>
      <c r="I24" s="664">
        <v>50.182741116751266</v>
      </c>
      <c r="J24" s="666">
        <v>50.875739644970416</v>
      </c>
      <c r="K24" s="665">
        <v>48.596858638743456</v>
      </c>
      <c r="L24" s="1798">
        <v>18.7</v>
      </c>
      <c r="M24" s="665">
        <v>19.579999999999998</v>
      </c>
      <c r="N24" s="664">
        <v>17.989999999999998</v>
      </c>
      <c r="O24" s="664">
        <v>19.09</v>
      </c>
      <c r="P24" s="666">
        <v>16.010000000000002</v>
      </c>
      <c r="Q24" s="665">
        <v>20.04</v>
      </c>
      <c r="R24" s="664">
        <v>29.425806451612903</v>
      </c>
      <c r="S24" s="664">
        <v>50.5</v>
      </c>
      <c r="T24" s="666">
        <v>50.180451127819552</v>
      </c>
      <c r="U24" s="1789">
        <v>49.020833333333336</v>
      </c>
      <c r="V24" s="666">
        <v>18.329999999999998</v>
      </c>
      <c r="W24" s="665">
        <v>19.309999999999999</v>
      </c>
      <c r="X24" s="664">
        <v>17.77</v>
      </c>
      <c r="Y24" s="664">
        <v>18.29</v>
      </c>
      <c r="Z24" s="666">
        <v>16.13</v>
      </c>
      <c r="AA24" s="665">
        <v>19.88</v>
      </c>
      <c r="AB24" s="664">
        <v>28.745098039215687</v>
      </c>
      <c r="AC24" s="664">
        <v>50.126315789473686</v>
      </c>
      <c r="AD24" s="666">
        <v>52.350877192982459</v>
      </c>
      <c r="AE24" s="665">
        <v>49.022222222222226</v>
      </c>
      <c r="AF24" s="1798">
        <v>17.86</v>
      </c>
      <c r="AG24" s="665">
        <v>19.07</v>
      </c>
      <c r="AH24" s="664">
        <v>17.87</v>
      </c>
      <c r="AI24" s="664">
        <v>18.190000000000001</v>
      </c>
      <c r="AJ24" s="666">
        <v>16.39</v>
      </c>
      <c r="AK24" s="665">
        <v>20.190000000000001</v>
      </c>
      <c r="AL24" s="664">
        <v>29.279411764705884</v>
      </c>
      <c r="AM24" s="664">
        <v>50.074257425742573</v>
      </c>
      <c r="AN24" s="666">
        <v>52.030612244897959</v>
      </c>
      <c r="AO24" s="1789">
        <v>48.993000000000002</v>
      </c>
      <c r="AP24" s="666">
        <v>18.34</v>
      </c>
      <c r="AQ24" s="665">
        <v>19.28</v>
      </c>
      <c r="AR24" s="664">
        <v>17.739999999999998</v>
      </c>
      <c r="AS24" s="664">
        <v>18.59</v>
      </c>
      <c r="AT24" s="664">
        <v>16.16</v>
      </c>
      <c r="AU24" s="664">
        <v>20.05</v>
      </c>
      <c r="AV24" s="664">
        <v>27.875</v>
      </c>
      <c r="AW24" s="664">
        <v>49.142857142857146</v>
      </c>
      <c r="AX24" s="664">
        <v>52.08988764044944</v>
      </c>
      <c r="AY24" s="1789">
        <v>48.308823529411768</v>
      </c>
    </row>
    <row r="25" spans="1:51" ht="15">
      <c r="A25" s="1788" t="s">
        <v>1145</v>
      </c>
      <c r="B25" s="1798">
        <v>356.02</v>
      </c>
      <c r="C25" s="665">
        <v>378.55</v>
      </c>
      <c r="D25" s="664">
        <v>380.11</v>
      </c>
      <c r="E25" s="664">
        <v>380</v>
      </c>
      <c r="F25" s="666">
        <v>379.22</v>
      </c>
      <c r="G25" s="665">
        <v>422.97</v>
      </c>
      <c r="H25" s="664">
        <v>647.42857142857144</v>
      </c>
      <c r="I25" s="664">
        <v>1184.2042042042042</v>
      </c>
      <c r="J25" s="666">
        <v>1181.7301587301588</v>
      </c>
      <c r="K25" s="665">
        <v>1080</v>
      </c>
      <c r="L25" s="1798">
        <v>353.17</v>
      </c>
      <c r="M25" s="665">
        <v>377.28</v>
      </c>
      <c r="N25" s="664">
        <v>382.18</v>
      </c>
      <c r="O25" s="664">
        <v>380</v>
      </c>
      <c r="P25" s="666">
        <v>383.64</v>
      </c>
      <c r="Q25" s="665">
        <v>433.57</v>
      </c>
      <c r="R25" s="664">
        <v>706.66666666666674</v>
      </c>
      <c r="S25" s="664">
        <v>1169.9616858237548</v>
      </c>
      <c r="T25" s="666">
        <v>1193.8888888888889</v>
      </c>
      <c r="U25" s="1789">
        <v>1080</v>
      </c>
      <c r="V25" s="666">
        <v>355.57</v>
      </c>
      <c r="W25" s="665">
        <v>378.66</v>
      </c>
      <c r="X25" s="664">
        <v>382.68</v>
      </c>
      <c r="Y25" s="664">
        <v>380</v>
      </c>
      <c r="Z25" s="666">
        <v>377.83</v>
      </c>
      <c r="AA25" s="665">
        <v>425</v>
      </c>
      <c r="AB25" s="664">
        <v>560.76923076923072</v>
      </c>
      <c r="AC25" s="664">
        <v>1213.3333333333335</v>
      </c>
      <c r="AD25" s="666">
        <v>1189.3333333333335</v>
      </c>
      <c r="AE25" s="665">
        <v>1080</v>
      </c>
      <c r="AF25" s="1798">
        <v>353.65</v>
      </c>
      <c r="AG25" s="665">
        <v>380.12</v>
      </c>
      <c r="AH25" s="664">
        <v>382.34</v>
      </c>
      <c r="AI25" s="664">
        <v>380</v>
      </c>
      <c r="AJ25" s="666">
        <v>380</v>
      </c>
      <c r="AK25" s="665">
        <v>424.44</v>
      </c>
      <c r="AL25" s="664">
        <v>623.33333333333326</v>
      </c>
      <c r="AM25" s="664">
        <v>1188</v>
      </c>
      <c r="AN25" s="666">
        <v>1190.6666666666665</v>
      </c>
      <c r="AO25" s="1789">
        <v>1080</v>
      </c>
      <c r="AP25" s="666">
        <v>355.11</v>
      </c>
      <c r="AQ25" s="665">
        <v>379.24</v>
      </c>
      <c r="AR25" s="664">
        <v>381.51</v>
      </c>
      <c r="AS25" s="664">
        <v>380</v>
      </c>
      <c r="AT25" s="664">
        <v>380</v>
      </c>
      <c r="AU25" s="664">
        <v>422.86</v>
      </c>
      <c r="AV25" s="664">
        <v>589.28571428571422</v>
      </c>
      <c r="AW25" s="664">
        <v>1183.409090909091</v>
      </c>
      <c r="AX25" s="664">
        <v>1197.7777777777778</v>
      </c>
      <c r="AY25" s="1789">
        <v>1080</v>
      </c>
    </row>
    <row r="26" spans="1:51" ht="15.75" thickBot="1">
      <c r="A26" s="1791"/>
      <c r="B26" s="1799"/>
      <c r="C26" s="1793"/>
      <c r="D26" s="1792"/>
      <c r="E26" s="1792"/>
      <c r="F26" s="1794"/>
      <c r="G26" s="1793"/>
      <c r="H26" s="1792"/>
      <c r="I26" s="1792"/>
      <c r="J26" s="1795"/>
      <c r="K26" s="1796"/>
      <c r="L26" s="1799"/>
      <c r="M26" s="1793"/>
      <c r="N26" s="1792"/>
      <c r="O26" s="1792"/>
      <c r="P26" s="1794"/>
      <c r="Q26" s="1793"/>
      <c r="R26" s="1792"/>
      <c r="S26" s="1792"/>
      <c r="T26" s="1795"/>
      <c r="U26" s="1818"/>
      <c r="V26" s="1794"/>
      <c r="W26" s="1793"/>
      <c r="X26" s="1792"/>
      <c r="Y26" s="1792"/>
      <c r="Z26" s="1794"/>
      <c r="AA26" s="1793"/>
      <c r="AB26" s="1792"/>
      <c r="AC26" s="1792"/>
      <c r="AD26" s="1795"/>
      <c r="AE26" s="1796"/>
      <c r="AF26" s="1799"/>
      <c r="AG26" s="1793"/>
      <c r="AH26" s="1792"/>
      <c r="AI26" s="1792"/>
      <c r="AJ26" s="1794"/>
      <c r="AK26" s="1793"/>
      <c r="AL26" s="1792"/>
      <c r="AM26" s="1792"/>
      <c r="AN26" s="1795"/>
      <c r="AO26" s="1818"/>
      <c r="AP26" s="1794"/>
      <c r="AQ26" s="1793"/>
      <c r="AR26" s="1792"/>
      <c r="AS26" s="1792"/>
      <c r="AT26" s="1792"/>
      <c r="AU26" s="1792"/>
      <c r="AV26" s="1792"/>
      <c r="AW26" s="1792"/>
      <c r="AX26" s="1792"/>
      <c r="AY26" s="1797"/>
    </row>
    <row r="27" spans="1:51" ht="15">
      <c r="A27" s="667"/>
      <c r="B27" s="667"/>
      <c r="C27" s="667"/>
      <c r="D27" s="667"/>
      <c r="E27" s="667"/>
      <c r="F27" s="667"/>
      <c r="G27" s="667"/>
      <c r="H27" s="667"/>
      <c r="I27" s="667"/>
      <c r="J27" s="667"/>
      <c r="K27" s="667"/>
      <c r="L27" s="667"/>
      <c r="M27" s="667"/>
      <c r="N27" s="667"/>
      <c r="O27" s="667"/>
      <c r="P27" s="667"/>
      <c r="Q27" s="667"/>
      <c r="R27" s="667"/>
      <c r="S27" s="667"/>
      <c r="T27" s="667"/>
      <c r="U27" s="667"/>
      <c r="V27" s="667"/>
      <c r="W27" s="667"/>
      <c r="X27" s="667"/>
      <c r="Y27" s="667"/>
      <c r="Z27" s="667"/>
      <c r="AA27" s="667"/>
      <c r="AB27" s="667"/>
      <c r="AC27" s="667"/>
      <c r="AD27" s="667"/>
      <c r="AE27" s="667"/>
      <c r="AF27" s="667"/>
      <c r="AG27" s="667"/>
      <c r="AH27" s="667"/>
      <c r="AI27" s="667"/>
      <c r="AJ27" s="667"/>
      <c r="AK27" s="667"/>
      <c r="AL27" s="667"/>
      <c r="AM27" s="667"/>
      <c r="AN27" s="668"/>
      <c r="AO27" s="668"/>
      <c r="AP27" s="667"/>
      <c r="AQ27" s="667"/>
      <c r="AR27" s="667"/>
      <c r="AS27" s="667"/>
      <c r="AT27" s="667"/>
      <c r="AU27" s="667"/>
      <c r="AV27" s="667"/>
      <c r="AW27" s="667"/>
      <c r="AX27" s="667"/>
      <c r="AY27" s="667"/>
    </row>
    <row r="28" spans="1:51" ht="15.75" thickBot="1">
      <c r="A28" s="667"/>
      <c r="B28" s="667"/>
      <c r="C28" s="667"/>
      <c r="D28" s="667"/>
      <c r="E28" s="667"/>
      <c r="F28" s="667"/>
      <c r="G28" s="667"/>
      <c r="H28" s="667"/>
      <c r="I28" s="667"/>
      <c r="J28" s="667"/>
      <c r="K28" s="667"/>
      <c r="L28" s="667"/>
      <c r="M28" s="667"/>
      <c r="N28" s="667"/>
      <c r="O28" s="667"/>
      <c r="P28" s="667"/>
      <c r="Q28" s="667"/>
      <c r="R28" s="667"/>
      <c r="S28" s="667"/>
      <c r="T28" s="667"/>
      <c r="U28" s="667"/>
      <c r="V28" s="667"/>
      <c r="W28" s="667"/>
      <c r="X28" s="667"/>
      <c r="Y28" s="667"/>
      <c r="Z28" s="667"/>
      <c r="AA28" s="667"/>
      <c r="AB28" s="667"/>
      <c r="AC28" s="667"/>
      <c r="AD28" s="667"/>
      <c r="AE28" s="667"/>
      <c r="AF28" s="667"/>
      <c r="AG28" s="667"/>
      <c r="AH28" s="667"/>
      <c r="AI28" s="667"/>
      <c r="AJ28" s="667"/>
      <c r="AK28" s="667"/>
      <c r="AL28" s="667"/>
      <c r="AM28" s="667"/>
      <c r="AN28" s="667"/>
      <c r="AO28" s="667"/>
      <c r="AP28" s="667"/>
      <c r="AQ28" s="667"/>
      <c r="AR28" s="667"/>
      <c r="AS28" s="667"/>
      <c r="AT28" s="667"/>
      <c r="AU28" s="667"/>
      <c r="AV28" s="667"/>
      <c r="AW28" s="667"/>
      <c r="AX28" s="667"/>
      <c r="AY28" s="667"/>
    </row>
    <row r="29" spans="1:51" ht="15">
      <c r="A29" s="2205" t="s">
        <v>1120</v>
      </c>
      <c r="B29" s="2218" t="s">
        <v>1146</v>
      </c>
      <c r="C29" s="2211"/>
      <c r="D29" s="2211"/>
      <c r="E29" s="2211"/>
      <c r="F29" s="2211"/>
      <c r="G29" s="2211"/>
      <c r="H29" s="2211"/>
      <c r="I29" s="2211"/>
      <c r="J29" s="2211"/>
      <c r="K29" s="2211"/>
      <c r="L29" s="2210" t="s">
        <v>1147</v>
      </c>
      <c r="M29" s="2211"/>
      <c r="N29" s="2211"/>
      <c r="O29" s="2211"/>
      <c r="P29" s="2211"/>
      <c r="Q29" s="2211"/>
      <c r="R29" s="2211"/>
      <c r="S29" s="2211"/>
      <c r="T29" s="2211"/>
      <c r="U29" s="2212"/>
      <c r="V29" s="2211" t="s">
        <v>1148</v>
      </c>
      <c r="W29" s="2211"/>
      <c r="X29" s="2211"/>
      <c r="Y29" s="2211"/>
      <c r="Z29" s="2211"/>
      <c r="AA29" s="2211"/>
      <c r="AB29" s="2211"/>
      <c r="AC29" s="2211"/>
      <c r="AD29" s="2211"/>
      <c r="AE29" s="2211"/>
      <c r="AF29" s="2210" t="s">
        <v>1149</v>
      </c>
      <c r="AG29" s="2211"/>
      <c r="AH29" s="2211"/>
      <c r="AI29" s="2211"/>
      <c r="AJ29" s="2211"/>
      <c r="AK29" s="2211"/>
      <c r="AL29" s="2211"/>
      <c r="AM29" s="2211"/>
      <c r="AN29" s="2211"/>
      <c r="AO29" s="2212"/>
      <c r="AP29" s="2211" t="s">
        <v>1150</v>
      </c>
      <c r="AQ29" s="2211"/>
      <c r="AR29" s="2211"/>
      <c r="AS29" s="2211"/>
      <c r="AT29" s="2211"/>
      <c r="AU29" s="2211"/>
      <c r="AV29" s="2211"/>
      <c r="AW29" s="2211"/>
      <c r="AX29" s="2211"/>
      <c r="AY29" s="2212"/>
    </row>
    <row r="30" spans="1:51" ht="15">
      <c r="A30" s="2206"/>
      <c r="B30" s="2215">
        <v>2019</v>
      </c>
      <c r="C30" s="2214"/>
      <c r="D30" s="2215">
        <v>2020</v>
      </c>
      <c r="E30" s="2216"/>
      <c r="F30" s="2217">
        <v>2021</v>
      </c>
      <c r="G30" s="2214"/>
      <c r="H30" s="2215">
        <v>2022</v>
      </c>
      <c r="I30" s="2216"/>
      <c r="J30" s="2217" t="s">
        <v>593</v>
      </c>
      <c r="K30" s="2214"/>
      <c r="L30" s="2213">
        <v>2019</v>
      </c>
      <c r="M30" s="2216"/>
      <c r="N30" s="2215">
        <v>2020</v>
      </c>
      <c r="O30" s="2216"/>
      <c r="P30" s="2215">
        <v>2021</v>
      </c>
      <c r="Q30" s="2216"/>
      <c r="R30" s="2217">
        <v>2022</v>
      </c>
      <c r="S30" s="2214"/>
      <c r="T30" s="2215" t="s">
        <v>593</v>
      </c>
      <c r="U30" s="2219"/>
      <c r="V30" s="2217">
        <v>2019</v>
      </c>
      <c r="W30" s="2214"/>
      <c r="X30" s="2215">
        <v>2020</v>
      </c>
      <c r="Y30" s="2216"/>
      <c r="Z30" s="2217">
        <v>2021</v>
      </c>
      <c r="AA30" s="2214"/>
      <c r="AB30" s="2215">
        <v>2022</v>
      </c>
      <c r="AC30" s="2216"/>
      <c r="AD30" s="2217" t="s">
        <v>593</v>
      </c>
      <c r="AE30" s="2214"/>
      <c r="AF30" s="2213">
        <v>2019</v>
      </c>
      <c r="AG30" s="2216"/>
      <c r="AH30" s="2217">
        <v>2020</v>
      </c>
      <c r="AI30" s="2214"/>
      <c r="AJ30" s="2215">
        <v>2021</v>
      </c>
      <c r="AK30" s="2216"/>
      <c r="AL30" s="2217">
        <v>2022</v>
      </c>
      <c r="AM30" s="2214"/>
      <c r="AN30" s="2215" t="s">
        <v>593</v>
      </c>
      <c r="AO30" s="2219"/>
      <c r="AP30" s="2217">
        <v>2019</v>
      </c>
      <c r="AQ30" s="2214"/>
      <c r="AR30" s="2215">
        <v>2020</v>
      </c>
      <c r="AS30" s="2216"/>
      <c r="AT30" s="2217">
        <v>2021</v>
      </c>
      <c r="AU30" s="2214"/>
      <c r="AV30" s="2215">
        <v>2022</v>
      </c>
      <c r="AW30" s="2216"/>
      <c r="AX30" s="2217" t="s">
        <v>593</v>
      </c>
      <c r="AY30" s="2219"/>
    </row>
    <row r="31" spans="1:51" ht="27.75" thickBot="1">
      <c r="A31" s="2207"/>
      <c r="B31" s="1802" t="s">
        <v>1126</v>
      </c>
      <c r="C31" s="1801" t="s">
        <v>1127</v>
      </c>
      <c r="D31" s="1802" t="s">
        <v>1126</v>
      </c>
      <c r="E31" s="1803" t="s">
        <v>1127</v>
      </c>
      <c r="F31" s="1803" t="s">
        <v>1126</v>
      </c>
      <c r="G31" s="1801" t="s">
        <v>1127</v>
      </c>
      <c r="H31" s="1802" t="s">
        <v>1126</v>
      </c>
      <c r="I31" s="1803" t="s">
        <v>1127</v>
      </c>
      <c r="J31" s="1803" t="s">
        <v>1126</v>
      </c>
      <c r="K31" s="1801" t="s">
        <v>1127</v>
      </c>
      <c r="L31" s="1800" t="s">
        <v>1126</v>
      </c>
      <c r="M31" s="1803" t="s">
        <v>1127</v>
      </c>
      <c r="N31" s="1802" t="s">
        <v>1126</v>
      </c>
      <c r="O31" s="1803" t="s">
        <v>1127</v>
      </c>
      <c r="P31" s="1802" t="s">
        <v>1126</v>
      </c>
      <c r="Q31" s="1803" t="s">
        <v>1127</v>
      </c>
      <c r="R31" s="1803" t="s">
        <v>1126</v>
      </c>
      <c r="S31" s="1801" t="s">
        <v>1127</v>
      </c>
      <c r="T31" s="1802" t="s">
        <v>1126</v>
      </c>
      <c r="U31" s="1804" t="s">
        <v>1127</v>
      </c>
      <c r="V31" s="1803" t="s">
        <v>1126</v>
      </c>
      <c r="W31" s="1801" t="s">
        <v>1127</v>
      </c>
      <c r="X31" s="1802" t="s">
        <v>1126</v>
      </c>
      <c r="Y31" s="1803" t="s">
        <v>1127</v>
      </c>
      <c r="Z31" s="1803" t="s">
        <v>1126</v>
      </c>
      <c r="AA31" s="1801" t="s">
        <v>1127</v>
      </c>
      <c r="AB31" s="1802" t="s">
        <v>1126</v>
      </c>
      <c r="AC31" s="1803" t="s">
        <v>1127</v>
      </c>
      <c r="AD31" s="1803" t="s">
        <v>1126</v>
      </c>
      <c r="AE31" s="1801" t="s">
        <v>1127</v>
      </c>
      <c r="AF31" s="1800" t="s">
        <v>1126</v>
      </c>
      <c r="AG31" s="1803" t="s">
        <v>1127</v>
      </c>
      <c r="AH31" s="1803" t="s">
        <v>1126</v>
      </c>
      <c r="AI31" s="1801" t="s">
        <v>1127</v>
      </c>
      <c r="AJ31" s="1802" t="s">
        <v>1126</v>
      </c>
      <c r="AK31" s="1803" t="s">
        <v>1127</v>
      </c>
      <c r="AL31" s="1803" t="s">
        <v>1126</v>
      </c>
      <c r="AM31" s="1801" t="s">
        <v>1127</v>
      </c>
      <c r="AN31" s="1802" t="s">
        <v>1126</v>
      </c>
      <c r="AO31" s="1804" t="s">
        <v>1127</v>
      </c>
      <c r="AP31" s="1803" t="s">
        <v>1126</v>
      </c>
      <c r="AQ31" s="1801" t="s">
        <v>1127</v>
      </c>
      <c r="AR31" s="1802" t="s">
        <v>1126</v>
      </c>
      <c r="AS31" s="1803" t="s">
        <v>1127</v>
      </c>
      <c r="AT31" s="1803" t="s">
        <v>1126</v>
      </c>
      <c r="AU31" s="1801" t="s">
        <v>1127</v>
      </c>
      <c r="AV31" s="1802" t="s">
        <v>1126</v>
      </c>
      <c r="AW31" s="1803" t="s">
        <v>1127</v>
      </c>
      <c r="AX31" s="1803" t="s">
        <v>1126</v>
      </c>
      <c r="AY31" s="1804" t="s">
        <v>1127</v>
      </c>
    </row>
    <row r="32" spans="1:51" ht="15">
      <c r="A32" s="1805" t="s">
        <v>1128</v>
      </c>
      <c r="B32" s="1809">
        <v>110.34</v>
      </c>
      <c r="C32" s="1810">
        <v>104.54</v>
      </c>
      <c r="D32" s="1811">
        <v>106.43</v>
      </c>
      <c r="E32" s="1811">
        <v>113.6</v>
      </c>
      <c r="F32" s="1812">
        <v>148.27000000000001</v>
      </c>
      <c r="G32" s="1810">
        <v>153.16</v>
      </c>
      <c r="H32" s="1811">
        <v>208.05940594059405</v>
      </c>
      <c r="I32" s="1811">
        <v>240.23958333333334</v>
      </c>
      <c r="J32" s="1812">
        <v>237.75728155339806</v>
      </c>
      <c r="K32" s="1810">
        <v>242.22448979591837</v>
      </c>
      <c r="L32" s="1809">
        <v>118.01</v>
      </c>
      <c r="M32" s="1811">
        <v>110.9</v>
      </c>
      <c r="N32" s="1811">
        <v>112.45</v>
      </c>
      <c r="O32" s="1811">
        <v>117.18</v>
      </c>
      <c r="P32" s="1811">
        <v>142.97</v>
      </c>
      <c r="Q32" s="1811">
        <v>154.47999999999999</v>
      </c>
      <c r="R32" s="1812">
        <v>200.91346153846155</v>
      </c>
      <c r="S32" s="1810">
        <v>241.16822429906543</v>
      </c>
      <c r="T32" s="1811">
        <v>233.38613861386139</v>
      </c>
      <c r="U32" s="1813">
        <v>240.85046728971963</v>
      </c>
      <c r="V32" s="1812">
        <v>106.34</v>
      </c>
      <c r="W32" s="1810">
        <v>105.33</v>
      </c>
      <c r="X32" s="1811">
        <v>112.51</v>
      </c>
      <c r="Y32" s="1811">
        <v>110.15</v>
      </c>
      <c r="Z32" s="1812">
        <v>134.19</v>
      </c>
      <c r="AA32" s="1810">
        <v>146.74</v>
      </c>
      <c r="AB32" s="1811">
        <v>196.75621890547265</v>
      </c>
      <c r="AC32" s="1811">
        <v>240.14792899408283</v>
      </c>
      <c r="AD32" s="1812">
        <v>229.66480446927375</v>
      </c>
      <c r="AE32" s="1810">
        <v>237.05882352941177</v>
      </c>
      <c r="AF32" s="1809">
        <v>111.9</v>
      </c>
      <c r="AG32" s="1811">
        <v>107.92</v>
      </c>
      <c r="AH32" s="1812">
        <v>107.9</v>
      </c>
      <c r="AI32" s="1810">
        <v>106.27</v>
      </c>
      <c r="AJ32" s="1811">
        <v>122.09</v>
      </c>
      <c r="AK32" s="1811">
        <v>143.88</v>
      </c>
      <c r="AL32" s="1812">
        <v>215.28947368421052</v>
      </c>
      <c r="AM32" s="1810">
        <v>257.47252747252747</v>
      </c>
      <c r="AN32" s="1811">
        <v>246.9375</v>
      </c>
      <c r="AO32" s="1813">
        <v>252.78378378378378</v>
      </c>
      <c r="AP32" s="1812">
        <v>109.85</v>
      </c>
      <c r="AQ32" s="1810">
        <v>105.28</v>
      </c>
      <c r="AR32" s="1811">
        <v>106.6</v>
      </c>
      <c r="AS32" s="1811">
        <v>111.54</v>
      </c>
      <c r="AT32" s="1812">
        <v>138.47999999999999</v>
      </c>
      <c r="AU32" s="1810">
        <v>150.62</v>
      </c>
      <c r="AV32" s="1811">
        <f t="shared" ref="AV32:AY47" si="0">AVERAGE(H8,R8,AB8,AL8,AV8,H32,R32,AB32,AL32)</f>
        <v>206.18728660524064</v>
      </c>
      <c r="AW32" s="1811">
        <f t="shared" si="0"/>
        <v>240.96429935412482</v>
      </c>
      <c r="AX32" s="1812">
        <f t="shared" si="0"/>
        <v>232.90672574079645</v>
      </c>
      <c r="AY32" s="1813">
        <f t="shared" si="0"/>
        <v>237.84794035394862</v>
      </c>
    </row>
    <row r="33" spans="1:51" ht="15">
      <c r="A33" s="1806" t="s">
        <v>1129</v>
      </c>
      <c r="B33" s="1798">
        <v>73.739999999999995</v>
      </c>
      <c r="C33" s="665">
        <v>80.8</v>
      </c>
      <c r="D33" s="664">
        <v>91.68</v>
      </c>
      <c r="E33" s="664">
        <v>93.04</v>
      </c>
      <c r="F33" s="666">
        <v>99.03</v>
      </c>
      <c r="G33" s="665">
        <v>105.9</v>
      </c>
      <c r="H33" s="664">
        <v>179.81730769230768</v>
      </c>
      <c r="I33" s="664">
        <v>212.48958333333334</v>
      </c>
      <c r="J33" s="666">
        <v>172.90384615384616</v>
      </c>
      <c r="K33" s="665">
        <v>171.9607843137255</v>
      </c>
      <c r="L33" s="1798">
        <v>74.72</v>
      </c>
      <c r="M33" s="664">
        <v>83.07</v>
      </c>
      <c r="N33" s="664">
        <v>93.86</v>
      </c>
      <c r="O33" s="664">
        <v>94.9</v>
      </c>
      <c r="P33" s="664">
        <v>98.37</v>
      </c>
      <c r="Q33" s="664">
        <v>102.62</v>
      </c>
      <c r="R33" s="666">
        <v>183.7037037037037</v>
      </c>
      <c r="S33" s="665">
        <v>212.71304347826086</v>
      </c>
      <c r="T33" s="664">
        <v>164.65354330708661</v>
      </c>
      <c r="U33" s="1789">
        <v>162.55194805194805</v>
      </c>
      <c r="V33" s="666">
        <v>76.099999999999994</v>
      </c>
      <c r="W33" s="665">
        <v>85.64</v>
      </c>
      <c r="X33" s="664">
        <v>100.57</v>
      </c>
      <c r="Y33" s="664">
        <v>103.24</v>
      </c>
      <c r="Z33" s="666">
        <v>105.41</v>
      </c>
      <c r="AA33" s="665">
        <v>111.59</v>
      </c>
      <c r="AB33" s="664">
        <v>180.46956521739131</v>
      </c>
      <c r="AC33" s="664">
        <v>238.48341232227489</v>
      </c>
      <c r="AD33" s="666">
        <v>189.05164319248826</v>
      </c>
      <c r="AE33" s="665">
        <v>175.51980198019803</v>
      </c>
      <c r="AF33" s="1798">
        <v>85.6</v>
      </c>
      <c r="AG33" s="664">
        <v>85.13</v>
      </c>
      <c r="AH33" s="666">
        <v>92.48</v>
      </c>
      <c r="AI33" s="665">
        <v>93.86</v>
      </c>
      <c r="AJ33" s="664">
        <v>100.64</v>
      </c>
      <c r="AK33" s="664">
        <v>112.31</v>
      </c>
      <c r="AL33" s="666">
        <v>179.16161616161617</v>
      </c>
      <c r="AM33" s="665">
        <v>217.77227722772278</v>
      </c>
      <c r="AN33" s="664">
        <v>197.73786407766991</v>
      </c>
      <c r="AO33" s="1789">
        <v>189.84</v>
      </c>
      <c r="AP33" s="666">
        <v>80.180000000000007</v>
      </c>
      <c r="AQ33" s="665">
        <v>86.18</v>
      </c>
      <c r="AR33" s="664">
        <v>96.22</v>
      </c>
      <c r="AS33" s="664">
        <v>97.23</v>
      </c>
      <c r="AT33" s="666">
        <v>103.35</v>
      </c>
      <c r="AU33" s="665">
        <v>111.32</v>
      </c>
      <c r="AV33" s="664">
        <f t="shared" si="0"/>
        <v>185.11652767414921</v>
      </c>
      <c r="AW33" s="664">
        <f t="shared" si="0"/>
        <v>223.57429280117253</v>
      </c>
      <c r="AX33" s="666">
        <f t="shared" si="0"/>
        <v>190.51827065472355</v>
      </c>
      <c r="AY33" s="1789">
        <f t="shared" si="0"/>
        <v>185.89670213809976</v>
      </c>
    </row>
    <row r="34" spans="1:51" ht="15">
      <c r="A34" s="1806" t="s">
        <v>1130</v>
      </c>
      <c r="B34" s="1798">
        <v>324.11</v>
      </c>
      <c r="C34" s="665">
        <v>412.12</v>
      </c>
      <c r="D34" s="664">
        <v>561.85</v>
      </c>
      <c r="E34" s="664">
        <v>507.49</v>
      </c>
      <c r="F34" s="666">
        <v>573.53</v>
      </c>
      <c r="G34" s="665">
        <v>611.16999999999996</v>
      </c>
      <c r="H34" s="664">
        <v>1349.3809523809523</v>
      </c>
      <c r="I34" s="664">
        <v>1822.391304347826</v>
      </c>
      <c r="J34" s="666">
        <v>1366.0194174757282</v>
      </c>
      <c r="K34" s="665">
        <v>1232.1568627450981</v>
      </c>
      <c r="L34" s="1798">
        <v>322.54000000000002</v>
      </c>
      <c r="M34" s="664">
        <v>409.3</v>
      </c>
      <c r="N34" s="664">
        <v>557.22</v>
      </c>
      <c r="O34" s="664">
        <v>532.29999999999995</v>
      </c>
      <c r="P34" s="664">
        <v>602.15</v>
      </c>
      <c r="Q34" s="664">
        <v>635.13</v>
      </c>
      <c r="R34" s="666">
        <v>1335.7246376811595</v>
      </c>
      <c r="S34" s="665">
        <v>1800.4471544715448</v>
      </c>
      <c r="T34" s="664">
        <v>1469.2913385826771</v>
      </c>
      <c r="U34" s="1789">
        <v>1254.3506493506493</v>
      </c>
      <c r="V34" s="666">
        <v>320.5</v>
      </c>
      <c r="W34" s="665">
        <v>388.77</v>
      </c>
      <c r="X34" s="664">
        <v>509.29</v>
      </c>
      <c r="Y34" s="664">
        <v>499.93</v>
      </c>
      <c r="Z34" s="666">
        <v>572.78</v>
      </c>
      <c r="AA34" s="665">
        <v>599.13</v>
      </c>
      <c r="AB34" s="664">
        <v>1320.7235772357724</v>
      </c>
      <c r="AC34" s="664">
        <v>1761.7786561264822</v>
      </c>
      <c r="AD34" s="666">
        <v>1423.5060728744938</v>
      </c>
      <c r="AE34" s="665">
        <v>1230.8521739130435</v>
      </c>
      <c r="AF34" s="1798">
        <v>305.52999999999997</v>
      </c>
      <c r="AG34" s="664">
        <v>358.72</v>
      </c>
      <c r="AH34" s="666">
        <v>512.73</v>
      </c>
      <c r="AI34" s="665">
        <v>507.42</v>
      </c>
      <c r="AJ34" s="664">
        <v>556.17999999999995</v>
      </c>
      <c r="AK34" s="664">
        <v>588.54</v>
      </c>
      <c r="AL34" s="666">
        <v>1276.9466666666667</v>
      </c>
      <c r="AM34" s="665">
        <v>1805.3424657534247</v>
      </c>
      <c r="AN34" s="664">
        <v>1530.4895104895104</v>
      </c>
      <c r="AO34" s="1789">
        <v>1256.8367346938776</v>
      </c>
      <c r="AP34" s="666">
        <v>318.64999999999998</v>
      </c>
      <c r="AQ34" s="665">
        <v>392.5</v>
      </c>
      <c r="AR34" s="664">
        <v>538.4</v>
      </c>
      <c r="AS34" s="664">
        <v>517.35</v>
      </c>
      <c r="AT34" s="666">
        <v>577.52</v>
      </c>
      <c r="AU34" s="665">
        <v>606.82000000000005</v>
      </c>
      <c r="AV34" s="664">
        <f t="shared" si="0"/>
        <v>1318.9084832166945</v>
      </c>
      <c r="AW34" s="664">
        <f t="shared" si="0"/>
        <v>1776.3065758717944</v>
      </c>
      <c r="AX34" s="666">
        <f t="shared" si="0"/>
        <v>1419.9654225355089</v>
      </c>
      <c r="AY34" s="1789">
        <f t="shared" si="0"/>
        <v>1246.3749495759937</v>
      </c>
    </row>
    <row r="35" spans="1:51" ht="15">
      <c r="A35" s="1806" t="s">
        <v>1131</v>
      </c>
      <c r="B35" s="1798">
        <v>158.44</v>
      </c>
      <c r="C35" s="665">
        <v>261.81</v>
      </c>
      <c r="D35" s="664">
        <v>407.85</v>
      </c>
      <c r="E35" s="664">
        <v>296.77</v>
      </c>
      <c r="F35" s="666">
        <v>376.86</v>
      </c>
      <c r="G35" s="665">
        <v>336</v>
      </c>
      <c r="H35" s="664">
        <v>437</v>
      </c>
      <c r="I35" s="664">
        <v>518.97058823529414</v>
      </c>
      <c r="J35" s="666">
        <v>494.82758620689657</v>
      </c>
      <c r="K35" s="665">
        <v>460.59701492537312</v>
      </c>
      <c r="L35" s="1798">
        <v>166.43</v>
      </c>
      <c r="M35" s="664">
        <v>250.15</v>
      </c>
      <c r="N35" s="664">
        <v>386.99</v>
      </c>
      <c r="O35" s="664">
        <v>308.2</v>
      </c>
      <c r="P35" s="664">
        <v>374.62</v>
      </c>
      <c r="Q35" s="664">
        <v>328.18</v>
      </c>
      <c r="R35" s="666">
        <v>399.66753086419754</v>
      </c>
      <c r="S35" s="665">
        <v>520.44444444444446</v>
      </c>
      <c r="T35" s="664">
        <v>462.94642857142856</v>
      </c>
      <c r="U35" s="1789">
        <v>442.0272727272727</v>
      </c>
      <c r="V35" s="666">
        <v>132.97</v>
      </c>
      <c r="W35" s="665">
        <v>219.36</v>
      </c>
      <c r="X35" s="664">
        <v>319.06</v>
      </c>
      <c r="Y35" s="664">
        <v>226.88</v>
      </c>
      <c r="Z35" s="666">
        <v>290.70999999999998</v>
      </c>
      <c r="AA35" s="665">
        <v>252.39</v>
      </c>
      <c r="AB35" s="664">
        <v>322.16517857142856</v>
      </c>
      <c r="AC35" s="664">
        <v>472.87878787878788</v>
      </c>
      <c r="AD35" s="666">
        <v>447.3671497584541</v>
      </c>
      <c r="AE35" s="665">
        <v>405.52551020408163</v>
      </c>
      <c r="AF35" s="1798">
        <v>137.03</v>
      </c>
      <c r="AG35" s="664">
        <v>211.62</v>
      </c>
      <c r="AH35" s="666">
        <v>358.95</v>
      </c>
      <c r="AI35" s="665">
        <v>228.15</v>
      </c>
      <c r="AJ35" s="664">
        <v>323.52999999999997</v>
      </c>
      <c r="AK35" s="664">
        <v>272.73</v>
      </c>
      <c r="AL35" s="666">
        <v>377.1</v>
      </c>
      <c r="AM35" s="665">
        <v>417.04761904761904</v>
      </c>
      <c r="AN35" s="664">
        <v>409.38775510204084</v>
      </c>
      <c r="AO35" s="1789">
        <v>388.27272727272725</v>
      </c>
      <c r="AP35" s="666">
        <v>155.19999999999999</v>
      </c>
      <c r="AQ35" s="665">
        <v>244.34</v>
      </c>
      <c r="AR35" s="664">
        <v>383.46</v>
      </c>
      <c r="AS35" s="664">
        <v>274.77</v>
      </c>
      <c r="AT35" s="666">
        <v>354.09</v>
      </c>
      <c r="AU35" s="665">
        <v>302.76</v>
      </c>
      <c r="AV35" s="664">
        <f t="shared" si="0"/>
        <v>388.7022353247408</v>
      </c>
      <c r="AW35" s="664">
        <f t="shared" si="0"/>
        <v>496.24582225320046</v>
      </c>
      <c r="AX35" s="666">
        <f t="shared" si="0"/>
        <v>452.85764602022351</v>
      </c>
      <c r="AY35" s="1789">
        <f t="shared" si="0"/>
        <v>429.70745058992065</v>
      </c>
    </row>
    <row r="36" spans="1:51" ht="15">
      <c r="A36" s="1806" t="s">
        <v>1132</v>
      </c>
      <c r="B36" s="1798">
        <v>93.64</v>
      </c>
      <c r="C36" s="665">
        <v>161.06</v>
      </c>
      <c r="D36" s="664">
        <v>136.33000000000001</v>
      </c>
      <c r="E36" s="664">
        <v>153.46</v>
      </c>
      <c r="F36" s="666">
        <v>120.3</v>
      </c>
      <c r="G36" s="665">
        <v>162.62</v>
      </c>
      <c r="H36" s="664">
        <v>212.34693877551021</v>
      </c>
      <c r="I36" s="664">
        <v>222.04301075268816</v>
      </c>
      <c r="J36" s="666">
        <v>151.99019607843138</v>
      </c>
      <c r="K36" s="665">
        <v>239.009900990099</v>
      </c>
      <c r="L36" s="1798">
        <v>83.55</v>
      </c>
      <c r="M36" s="664">
        <v>166.63</v>
      </c>
      <c r="N36" s="664">
        <v>133.05000000000001</v>
      </c>
      <c r="O36" s="664">
        <v>163.6</v>
      </c>
      <c r="P36" s="664">
        <v>112.49</v>
      </c>
      <c r="Q36" s="664">
        <v>158.80000000000001</v>
      </c>
      <c r="R36" s="666">
        <v>205.85185185185185</v>
      </c>
      <c r="S36" s="665">
        <v>212.21186440677965</v>
      </c>
      <c r="T36" s="664">
        <v>137.536</v>
      </c>
      <c r="U36" s="1789">
        <v>234.73154362416108</v>
      </c>
      <c r="V36" s="666">
        <v>94.87</v>
      </c>
      <c r="W36" s="665">
        <v>151.87</v>
      </c>
      <c r="X36" s="664">
        <v>129.97</v>
      </c>
      <c r="Y36" s="664">
        <v>150.22999999999999</v>
      </c>
      <c r="Z36" s="666">
        <v>120.85</v>
      </c>
      <c r="AA36" s="665">
        <v>154.22999999999999</v>
      </c>
      <c r="AB36" s="664">
        <v>210</v>
      </c>
      <c r="AC36" s="664">
        <v>230.05199999999999</v>
      </c>
      <c r="AD36" s="666">
        <v>163.71074380165288</v>
      </c>
      <c r="AE36" s="665">
        <v>232.35426008968611</v>
      </c>
      <c r="AF36" s="1798">
        <v>92.89</v>
      </c>
      <c r="AG36" s="664">
        <v>162.29</v>
      </c>
      <c r="AH36" s="666">
        <v>127.96</v>
      </c>
      <c r="AI36" s="665">
        <v>156.43</v>
      </c>
      <c r="AJ36" s="664">
        <v>121.34</v>
      </c>
      <c r="AK36" s="664">
        <v>157.43</v>
      </c>
      <c r="AL36" s="666">
        <v>212.74647887323943</v>
      </c>
      <c r="AM36" s="665">
        <v>223.60927152317882</v>
      </c>
      <c r="AN36" s="664">
        <v>151.86206896551724</v>
      </c>
      <c r="AO36" s="1789">
        <v>222.55639097744361</v>
      </c>
      <c r="AP36" s="666">
        <v>91.67</v>
      </c>
      <c r="AQ36" s="665">
        <v>159.51</v>
      </c>
      <c r="AR36" s="664">
        <v>131.91</v>
      </c>
      <c r="AS36" s="664">
        <v>156.09</v>
      </c>
      <c r="AT36" s="666">
        <v>116.19</v>
      </c>
      <c r="AU36" s="665">
        <v>157.78</v>
      </c>
      <c r="AV36" s="664">
        <f t="shared" si="0"/>
        <v>206.07593762074299</v>
      </c>
      <c r="AW36" s="664">
        <f t="shared" si="0"/>
        <v>219.54739603322696</v>
      </c>
      <c r="AX36" s="666">
        <f t="shared" si="0"/>
        <v>148.30236122137296</v>
      </c>
      <c r="AY36" s="1789">
        <f t="shared" si="0"/>
        <v>229.33826876638898</v>
      </c>
    </row>
    <row r="37" spans="1:51" ht="15">
      <c r="A37" s="1806" t="s">
        <v>1133</v>
      </c>
      <c r="B37" s="1798">
        <v>165.16</v>
      </c>
      <c r="C37" s="665">
        <v>193.97</v>
      </c>
      <c r="D37" s="664">
        <v>189.57</v>
      </c>
      <c r="E37" s="664">
        <v>212.13</v>
      </c>
      <c r="F37" s="666">
        <v>185.84</v>
      </c>
      <c r="G37" s="665">
        <v>228.43</v>
      </c>
      <c r="H37" s="664">
        <v>290.66666666666669</v>
      </c>
      <c r="I37" s="664">
        <v>423.60824742268039</v>
      </c>
      <c r="J37" s="666">
        <v>358.73786407766988</v>
      </c>
      <c r="K37" s="665">
        <v>348.13725490196077</v>
      </c>
      <c r="L37" s="1798">
        <v>164.33</v>
      </c>
      <c r="M37" s="664">
        <v>195.35</v>
      </c>
      <c r="N37" s="664">
        <v>197.21</v>
      </c>
      <c r="O37" s="664">
        <v>217.82</v>
      </c>
      <c r="P37" s="664">
        <v>184.9</v>
      </c>
      <c r="Q37" s="664">
        <v>229.13</v>
      </c>
      <c r="R37" s="666">
        <v>286.39855072463769</v>
      </c>
      <c r="S37" s="665">
        <v>417.92035398230087</v>
      </c>
      <c r="T37" s="664">
        <v>342.68421052631578</v>
      </c>
      <c r="U37" s="1789">
        <v>339.76666666666665</v>
      </c>
      <c r="V37" s="666">
        <v>122.57</v>
      </c>
      <c r="W37" s="665">
        <v>163.6</v>
      </c>
      <c r="X37" s="664">
        <v>164.2</v>
      </c>
      <c r="Y37" s="664">
        <v>169.87</v>
      </c>
      <c r="Z37" s="666">
        <v>187.41</v>
      </c>
      <c r="AA37" s="665">
        <v>215.09</v>
      </c>
      <c r="AB37" s="664">
        <v>255.875</v>
      </c>
      <c r="AC37" s="664">
        <v>433.5</v>
      </c>
      <c r="AD37" s="666">
        <v>345.65789473684208</v>
      </c>
      <c r="AE37" s="665">
        <v>356.79245283018867</v>
      </c>
      <c r="AF37" s="1798">
        <v>142.5</v>
      </c>
      <c r="AG37" s="664">
        <v>182.16</v>
      </c>
      <c r="AH37" s="666">
        <v>173.37</v>
      </c>
      <c r="AI37" s="665">
        <v>200.45</v>
      </c>
      <c r="AJ37" s="664">
        <v>176.45</v>
      </c>
      <c r="AK37" s="664">
        <v>214.08</v>
      </c>
      <c r="AL37" s="666">
        <v>265.03703703703701</v>
      </c>
      <c r="AM37" s="665">
        <v>368.96296296296299</v>
      </c>
      <c r="AN37" s="664">
        <v>353.93700787401576</v>
      </c>
      <c r="AO37" s="1789">
        <v>343.90625</v>
      </c>
      <c r="AP37" s="666">
        <v>155.07</v>
      </c>
      <c r="AQ37" s="665">
        <v>190.57</v>
      </c>
      <c r="AR37" s="664">
        <v>183.3</v>
      </c>
      <c r="AS37" s="664">
        <v>206.77</v>
      </c>
      <c r="AT37" s="666">
        <v>180.11</v>
      </c>
      <c r="AU37" s="665">
        <v>218.18</v>
      </c>
      <c r="AV37" s="664">
        <f t="shared" si="0"/>
        <v>272.77843216096983</v>
      </c>
      <c r="AW37" s="664">
        <f t="shared" si="0"/>
        <v>395.33458966676585</v>
      </c>
      <c r="AX37" s="666">
        <f t="shared" si="0"/>
        <v>341.36118219493392</v>
      </c>
      <c r="AY37" s="1789">
        <f t="shared" si="0"/>
        <v>340.0794522031685</v>
      </c>
    </row>
    <row r="38" spans="1:51" ht="15">
      <c r="A38" s="1806" t="s">
        <v>1134</v>
      </c>
      <c r="B38" s="1798">
        <v>162.88999999999999</v>
      </c>
      <c r="C38" s="665">
        <v>206.45</v>
      </c>
      <c r="D38" s="664">
        <v>216.16</v>
      </c>
      <c r="E38" s="664">
        <v>223.83</v>
      </c>
      <c r="F38" s="666">
        <v>208.72</v>
      </c>
      <c r="G38" s="665">
        <v>296.86</v>
      </c>
      <c r="H38" s="664">
        <v>400.1904761904762</v>
      </c>
      <c r="I38" s="664">
        <v>450.10309278350513</v>
      </c>
      <c r="J38" s="666">
        <v>397.86407766990294</v>
      </c>
      <c r="K38" s="665">
        <v>471.38613861386136</v>
      </c>
      <c r="L38" s="1798">
        <v>183.69</v>
      </c>
      <c r="M38" s="664">
        <v>224.09</v>
      </c>
      <c r="N38" s="664">
        <v>234.26</v>
      </c>
      <c r="O38" s="664">
        <v>233.86</v>
      </c>
      <c r="P38" s="664">
        <v>229.98</v>
      </c>
      <c r="Q38" s="664">
        <v>301.44</v>
      </c>
      <c r="R38" s="666">
        <v>403.91304347826087</v>
      </c>
      <c r="S38" s="665">
        <v>482.09677419354841</v>
      </c>
      <c r="T38" s="664">
        <v>436.81818181818181</v>
      </c>
      <c r="U38" s="1789">
        <v>510.42763157894734</v>
      </c>
      <c r="V38" s="666">
        <v>163.26</v>
      </c>
      <c r="W38" s="665">
        <v>201.43</v>
      </c>
      <c r="X38" s="664">
        <v>219.69</v>
      </c>
      <c r="Y38" s="664">
        <v>221.01</v>
      </c>
      <c r="Z38" s="666">
        <v>224.34</v>
      </c>
      <c r="AA38" s="665">
        <v>302.39999999999998</v>
      </c>
      <c r="AB38" s="664">
        <v>394.11764705882354</v>
      </c>
      <c r="AC38" s="664">
        <v>467.28458498023713</v>
      </c>
      <c r="AD38" s="666">
        <v>421.11111111111109</v>
      </c>
      <c r="AE38" s="665">
        <v>512.44827586206895</v>
      </c>
      <c r="AF38" s="1798">
        <v>159.71</v>
      </c>
      <c r="AG38" s="664">
        <v>193.8</v>
      </c>
      <c r="AH38" s="666">
        <v>228.42</v>
      </c>
      <c r="AI38" s="665">
        <v>189.61</v>
      </c>
      <c r="AJ38" s="664">
        <v>219.21</v>
      </c>
      <c r="AK38" s="664">
        <v>302.35000000000002</v>
      </c>
      <c r="AL38" s="666">
        <v>386.84210526315792</v>
      </c>
      <c r="AM38" s="665">
        <v>415.8503401360544</v>
      </c>
      <c r="AN38" s="664">
        <v>372.3776223776224</v>
      </c>
      <c r="AO38" s="1789">
        <v>453.31034482758622</v>
      </c>
      <c r="AP38" s="666">
        <v>172.06</v>
      </c>
      <c r="AQ38" s="665">
        <v>204.52</v>
      </c>
      <c r="AR38" s="664">
        <v>232.77</v>
      </c>
      <c r="AS38" s="664">
        <v>222.71</v>
      </c>
      <c r="AT38" s="666">
        <v>218.48</v>
      </c>
      <c r="AU38" s="665">
        <v>297.7</v>
      </c>
      <c r="AV38" s="664">
        <f t="shared" si="0"/>
        <v>395.57082178269189</v>
      </c>
      <c r="AW38" s="664">
        <f t="shared" si="0"/>
        <v>450.3099038487079</v>
      </c>
      <c r="AX38" s="666">
        <f t="shared" si="0"/>
        <v>401.32174751118731</v>
      </c>
      <c r="AY38" s="1789">
        <f t="shared" si="0"/>
        <v>476.92995674089406</v>
      </c>
    </row>
    <row r="39" spans="1:51" ht="15">
      <c r="A39" s="1806" t="s">
        <v>1135</v>
      </c>
      <c r="B39" s="1798">
        <v>76.760000000000005</v>
      </c>
      <c r="C39" s="665">
        <v>121.68</v>
      </c>
      <c r="D39" s="664">
        <v>120.26</v>
      </c>
      <c r="E39" s="664">
        <v>127.13</v>
      </c>
      <c r="F39" s="666">
        <v>129.04</v>
      </c>
      <c r="G39" s="665">
        <v>150.97</v>
      </c>
      <c r="H39" s="664">
        <v>191.04761904761904</v>
      </c>
      <c r="I39" s="664">
        <v>229.0625</v>
      </c>
      <c r="J39" s="666">
        <v>157.47572815533979</v>
      </c>
      <c r="K39" s="665">
        <v>179.65</v>
      </c>
      <c r="L39" s="1798">
        <v>95.96</v>
      </c>
      <c r="M39" s="664">
        <v>117.26</v>
      </c>
      <c r="N39" s="664">
        <v>116.44</v>
      </c>
      <c r="O39" s="664">
        <v>125.31</v>
      </c>
      <c r="P39" s="664">
        <v>138.86000000000001</v>
      </c>
      <c r="Q39" s="664">
        <v>135.1</v>
      </c>
      <c r="R39" s="666">
        <v>180.29411764705881</v>
      </c>
      <c r="S39" s="665">
        <v>229.10569105691056</v>
      </c>
      <c r="T39" s="664">
        <v>158.70967741935485</v>
      </c>
      <c r="U39" s="1789">
        <v>182.28187919463087</v>
      </c>
      <c r="V39" s="666">
        <v>70.290000000000006</v>
      </c>
      <c r="W39" s="665">
        <v>89.32</v>
      </c>
      <c r="X39" s="664">
        <v>91.32</v>
      </c>
      <c r="Y39" s="664">
        <v>94.21</v>
      </c>
      <c r="Z39" s="666">
        <v>105.18</v>
      </c>
      <c r="AA39" s="665">
        <v>106.25</v>
      </c>
      <c r="AB39" s="664">
        <v>145.27542372881356</v>
      </c>
      <c r="AC39" s="664">
        <v>192.06751054852322</v>
      </c>
      <c r="AD39" s="666">
        <v>161.06694560669456</v>
      </c>
      <c r="AE39" s="665">
        <v>169.56331877729258</v>
      </c>
      <c r="AF39" s="1798">
        <v>77.56</v>
      </c>
      <c r="AG39" s="664">
        <v>107.01</v>
      </c>
      <c r="AH39" s="666">
        <v>112.55</v>
      </c>
      <c r="AI39" s="665">
        <v>101.63</v>
      </c>
      <c r="AJ39" s="664">
        <v>120.92</v>
      </c>
      <c r="AK39" s="664">
        <v>129.52000000000001</v>
      </c>
      <c r="AL39" s="666">
        <v>163.53383458646616</v>
      </c>
      <c r="AM39" s="665">
        <v>217.09923664122138</v>
      </c>
      <c r="AN39" s="664">
        <v>166.58333333333334</v>
      </c>
      <c r="AO39" s="1789">
        <v>167.5609756097561</v>
      </c>
      <c r="AP39" s="666">
        <v>75.930000000000007</v>
      </c>
      <c r="AQ39" s="665">
        <v>108.11</v>
      </c>
      <c r="AR39" s="664">
        <v>111.1</v>
      </c>
      <c r="AS39" s="664">
        <v>112.25</v>
      </c>
      <c r="AT39" s="666">
        <v>125.31</v>
      </c>
      <c r="AU39" s="665">
        <v>122.48</v>
      </c>
      <c r="AV39" s="664">
        <f t="shared" si="0"/>
        <v>167.01524749030284</v>
      </c>
      <c r="AW39" s="664">
        <f t="shared" si="0"/>
        <v>214.56406698583058</v>
      </c>
      <c r="AX39" s="666">
        <f t="shared" si="0"/>
        <v>153.25168978150353</v>
      </c>
      <c r="AY39" s="1789">
        <f t="shared" si="0"/>
        <v>163.45136711884976</v>
      </c>
    </row>
    <row r="40" spans="1:51" ht="15">
      <c r="A40" s="1806" t="s">
        <v>1136</v>
      </c>
      <c r="B40" s="1798">
        <v>112.21</v>
      </c>
      <c r="C40" s="665">
        <v>129.44</v>
      </c>
      <c r="D40" s="664">
        <v>147.36000000000001</v>
      </c>
      <c r="E40" s="664">
        <v>128.62</v>
      </c>
      <c r="F40" s="666">
        <v>155.38999999999999</v>
      </c>
      <c r="G40" s="665">
        <v>220.69</v>
      </c>
      <c r="H40" s="664">
        <v>293.71428571428572</v>
      </c>
      <c r="I40" s="664">
        <v>328.67346938775512</v>
      </c>
      <c r="J40" s="666">
        <v>292.54901960784315</v>
      </c>
      <c r="K40" s="665">
        <v>343.26732673267327</v>
      </c>
      <c r="L40" s="1798">
        <v>111.36</v>
      </c>
      <c r="M40" s="664">
        <v>137.83000000000001</v>
      </c>
      <c r="N40" s="664">
        <v>145.54</v>
      </c>
      <c r="O40" s="664">
        <v>131.21</v>
      </c>
      <c r="P40" s="664">
        <v>163.07</v>
      </c>
      <c r="Q40" s="664">
        <v>227.23</v>
      </c>
      <c r="R40" s="666">
        <v>287.84172661870502</v>
      </c>
      <c r="S40" s="665">
        <v>379.43548387096774</v>
      </c>
      <c r="T40" s="664">
        <v>307.42399999999998</v>
      </c>
      <c r="U40" s="1789">
        <v>379.41558441558442</v>
      </c>
      <c r="V40" s="666">
        <v>100.61</v>
      </c>
      <c r="W40" s="665">
        <v>125.39</v>
      </c>
      <c r="X40" s="664">
        <v>118.93</v>
      </c>
      <c r="Y40" s="664">
        <v>146.12</v>
      </c>
      <c r="Z40" s="666">
        <v>162.4</v>
      </c>
      <c r="AA40" s="665">
        <v>217.75</v>
      </c>
      <c r="AB40" s="664">
        <v>312.05284552845529</v>
      </c>
      <c r="AC40" s="664">
        <v>347.60162601626018</v>
      </c>
      <c r="AD40" s="666">
        <v>326.198347107438</v>
      </c>
      <c r="AE40" s="665">
        <v>326.27705627705626</v>
      </c>
      <c r="AF40" s="1798">
        <v>105.79</v>
      </c>
      <c r="AG40" s="664">
        <v>128.6</v>
      </c>
      <c r="AH40" s="666">
        <v>155.84</v>
      </c>
      <c r="AI40" s="665">
        <v>136.93</v>
      </c>
      <c r="AJ40" s="664">
        <v>184.88</v>
      </c>
      <c r="AK40" s="664">
        <v>206.64</v>
      </c>
      <c r="AL40" s="666">
        <v>309.41176470588238</v>
      </c>
      <c r="AM40" s="665">
        <v>342.11920529801324</v>
      </c>
      <c r="AN40" s="664">
        <v>304.17808219178085</v>
      </c>
      <c r="AO40" s="1789">
        <v>298.9795918367347</v>
      </c>
      <c r="AP40" s="666">
        <v>108.89</v>
      </c>
      <c r="AQ40" s="665">
        <v>133.69</v>
      </c>
      <c r="AR40" s="664">
        <v>145.47</v>
      </c>
      <c r="AS40" s="664">
        <v>130.93</v>
      </c>
      <c r="AT40" s="666">
        <v>164.25</v>
      </c>
      <c r="AU40" s="665">
        <v>222.1</v>
      </c>
      <c r="AV40" s="664">
        <f t="shared" si="0"/>
        <v>294.98173027768337</v>
      </c>
      <c r="AW40" s="664">
        <f t="shared" si="0"/>
        <v>345.61591255504089</v>
      </c>
      <c r="AX40" s="666">
        <f t="shared" si="0"/>
        <v>300.82712490292784</v>
      </c>
      <c r="AY40" s="1789">
        <f t="shared" si="0"/>
        <v>340.38304645926189</v>
      </c>
    </row>
    <row r="41" spans="1:51" ht="15">
      <c r="A41" s="1806" t="s">
        <v>1137</v>
      </c>
      <c r="B41" s="1798">
        <v>48.95</v>
      </c>
      <c r="C41" s="665">
        <v>47.43</v>
      </c>
      <c r="D41" s="664">
        <v>71.989999999999995</v>
      </c>
      <c r="E41" s="664">
        <v>85.89</v>
      </c>
      <c r="F41" s="666">
        <v>97.73</v>
      </c>
      <c r="G41" s="665">
        <v>83.11</v>
      </c>
      <c r="H41" s="664">
        <v>89.876190476190473</v>
      </c>
      <c r="I41" s="664">
        <v>89.948453608247419</v>
      </c>
      <c r="J41" s="666">
        <v>108.34951456310679</v>
      </c>
      <c r="K41" s="665">
        <v>100.34313725490196</v>
      </c>
      <c r="L41" s="1798">
        <v>63.77</v>
      </c>
      <c r="M41" s="664">
        <v>55.35</v>
      </c>
      <c r="N41" s="664">
        <v>73.09</v>
      </c>
      <c r="O41" s="664">
        <v>90.04</v>
      </c>
      <c r="P41" s="664">
        <v>103.94</v>
      </c>
      <c r="Q41" s="664">
        <v>84.72</v>
      </c>
      <c r="R41" s="666">
        <v>96.63120567375887</v>
      </c>
      <c r="S41" s="665">
        <v>94.56</v>
      </c>
      <c r="T41" s="664">
        <v>116.45669291338582</v>
      </c>
      <c r="U41" s="1789">
        <v>105.45454545454545</v>
      </c>
      <c r="V41" s="666">
        <v>49.97</v>
      </c>
      <c r="W41" s="665">
        <v>45.01</v>
      </c>
      <c r="X41" s="664">
        <v>61.76</v>
      </c>
      <c r="Y41" s="664">
        <v>73.75</v>
      </c>
      <c r="Z41" s="666">
        <v>75.540000000000006</v>
      </c>
      <c r="AA41" s="665">
        <v>67.73</v>
      </c>
      <c r="AB41" s="664">
        <v>74.251012145748987</v>
      </c>
      <c r="AC41" s="664">
        <v>72.47286821705427</v>
      </c>
      <c r="AD41" s="666">
        <v>82.925925925925924</v>
      </c>
      <c r="AE41" s="665">
        <v>75.598290598290603</v>
      </c>
      <c r="AF41" s="1798">
        <v>49.92</v>
      </c>
      <c r="AG41" s="664">
        <v>52.7</v>
      </c>
      <c r="AH41" s="666">
        <v>74.14</v>
      </c>
      <c r="AI41" s="665">
        <v>79.22</v>
      </c>
      <c r="AJ41" s="664">
        <v>91.11</v>
      </c>
      <c r="AK41" s="664">
        <v>86.87</v>
      </c>
      <c r="AL41" s="666">
        <v>86.568627450980387</v>
      </c>
      <c r="AM41" s="665">
        <v>83.202614379084963</v>
      </c>
      <c r="AN41" s="664">
        <v>97.46621621621621</v>
      </c>
      <c r="AO41" s="1789">
        <v>95.979729729729726</v>
      </c>
      <c r="AP41" s="666">
        <v>54.76</v>
      </c>
      <c r="AQ41" s="665">
        <v>49.97</v>
      </c>
      <c r="AR41" s="664">
        <v>68.8</v>
      </c>
      <c r="AS41" s="664">
        <v>81.34</v>
      </c>
      <c r="AT41" s="666">
        <v>92.14</v>
      </c>
      <c r="AU41" s="665">
        <v>78.61</v>
      </c>
      <c r="AV41" s="664">
        <f t="shared" si="0"/>
        <v>85.534860797873179</v>
      </c>
      <c r="AW41" s="664">
        <f t="shared" si="0"/>
        <v>85.400026141703862</v>
      </c>
      <c r="AX41" s="666">
        <f t="shared" si="0"/>
        <v>103.58862008150851</v>
      </c>
      <c r="AY41" s="1789">
        <f t="shared" si="0"/>
        <v>93.990046953184645</v>
      </c>
    </row>
    <row r="42" spans="1:51" ht="15">
      <c r="A42" s="1806" t="s">
        <v>1138</v>
      </c>
      <c r="B42" s="1798">
        <v>555.16</v>
      </c>
      <c r="C42" s="665">
        <v>602</v>
      </c>
      <c r="D42" s="664">
        <v>569.44000000000005</v>
      </c>
      <c r="E42" s="664">
        <v>548.02</v>
      </c>
      <c r="F42" s="666">
        <v>605.70000000000005</v>
      </c>
      <c r="G42" s="665">
        <v>730.51</v>
      </c>
      <c r="H42" s="664">
        <v>881.61616161616166</v>
      </c>
      <c r="I42" s="664">
        <v>1170.5681818181818</v>
      </c>
      <c r="J42" s="666">
        <v>1129.9029126213593</v>
      </c>
      <c r="K42" s="665">
        <v>1110.1030927835052</v>
      </c>
      <c r="L42" s="1798">
        <v>701.42</v>
      </c>
      <c r="M42" s="664">
        <v>653.66</v>
      </c>
      <c r="N42" s="664">
        <v>674.34</v>
      </c>
      <c r="O42" s="664">
        <v>630.09</v>
      </c>
      <c r="P42" s="664">
        <v>773.77</v>
      </c>
      <c r="Q42" s="664">
        <v>774.74</v>
      </c>
      <c r="R42" s="666">
        <v>1096.3235294117646</v>
      </c>
      <c r="S42" s="665">
        <v>1275.2173913043478</v>
      </c>
      <c r="T42" s="664">
        <v>1390.4065040650407</v>
      </c>
      <c r="U42" s="1789">
        <v>1300.328947368421</v>
      </c>
      <c r="V42" s="666">
        <v>506.07</v>
      </c>
      <c r="W42" s="665">
        <v>574.20000000000005</v>
      </c>
      <c r="X42" s="664">
        <v>603.16999999999996</v>
      </c>
      <c r="Y42" s="664">
        <v>543.49</v>
      </c>
      <c r="Z42" s="666">
        <v>564.29</v>
      </c>
      <c r="AA42" s="665">
        <v>637.5</v>
      </c>
      <c r="AB42" s="664">
        <v>830</v>
      </c>
      <c r="AC42" s="664">
        <v>1355.5555555555557</v>
      </c>
      <c r="AD42" s="666">
        <v>1169.4117647058824</v>
      </c>
      <c r="AE42" s="665">
        <v>1255.5555555555557</v>
      </c>
      <c r="AF42" s="1798">
        <v>608.26</v>
      </c>
      <c r="AG42" s="664">
        <v>686.27</v>
      </c>
      <c r="AH42" s="666">
        <v>685.15</v>
      </c>
      <c r="AI42" s="665">
        <v>711.01</v>
      </c>
      <c r="AJ42" s="664">
        <v>775.14</v>
      </c>
      <c r="AK42" s="664">
        <v>780.77</v>
      </c>
      <c r="AL42" s="666">
        <v>1082.7210884353742</v>
      </c>
      <c r="AM42" s="665">
        <v>1489.5555555555557</v>
      </c>
      <c r="AN42" s="664">
        <v>1395.2205882352941</v>
      </c>
      <c r="AO42" s="1789">
        <v>1427.0833333333333</v>
      </c>
      <c r="AP42" s="666">
        <v>579.36</v>
      </c>
      <c r="AQ42" s="665">
        <v>617.12</v>
      </c>
      <c r="AR42" s="664">
        <v>628.55999999999995</v>
      </c>
      <c r="AS42" s="664">
        <v>599.14</v>
      </c>
      <c r="AT42" s="666">
        <v>651.59</v>
      </c>
      <c r="AU42" s="665">
        <v>700.23</v>
      </c>
      <c r="AV42" s="664">
        <f t="shared" si="0"/>
        <v>988.8105576251487</v>
      </c>
      <c r="AW42" s="664">
        <f t="shared" si="0"/>
        <v>1333.585307626616</v>
      </c>
      <c r="AX42" s="666">
        <f t="shared" si="0"/>
        <v>1260.8715871969564</v>
      </c>
      <c r="AY42" s="1789">
        <f t="shared" si="0"/>
        <v>1272.226796830357</v>
      </c>
    </row>
    <row r="43" spans="1:51" ht="15">
      <c r="A43" s="1806" t="s">
        <v>1139</v>
      </c>
      <c r="B43" s="1798">
        <v>918.24</v>
      </c>
      <c r="C43" s="665">
        <v>1035.8900000000001</v>
      </c>
      <c r="D43" s="664">
        <v>1042.3900000000001</v>
      </c>
      <c r="E43" s="664">
        <v>1012.39</v>
      </c>
      <c r="F43" s="666">
        <v>1111.01</v>
      </c>
      <c r="G43" s="665">
        <v>1209.02</v>
      </c>
      <c r="H43" s="664">
        <v>1637.9120879120878</v>
      </c>
      <c r="I43" s="664">
        <v>2198.2352941176468</v>
      </c>
      <c r="J43" s="666">
        <v>1810</v>
      </c>
      <c r="K43" s="665">
        <v>2023.5416666666667</v>
      </c>
      <c r="L43" s="1798">
        <v>1004.65</v>
      </c>
      <c r="M43" s="664">
        <v>1021.9</v>
      </c>
      <c r="N43" s="664">
        <v>1018.25</v>
      </c>
      <c r="O43" s="664">
        <v>936.61</v>
      </c>
      <c r="P43" s="664">
        <v>1072.49</v>
      </c>
      <c r="Q43" s="664">
        <v>1140.68</v>
      </c>
      <c r="R43" s="666">
        <v>1526.0629921259842</v>
      </c>
      <c r="S43" s="665">
        <v>1923.8095238095239</v>
      </c>
      <c r="T43" s="664">
        <v>1961.9354838709678</v>
      </c>
      <c r="U43" s="1789">
        <v>1785.7142857142858</v>
      </c>
      <c r="V43" s="666">
        <v>659.88</v>
      </c>
      <c r="W43" s="665">
        <v>697.63</v>
      </c>
      <c r="X43" s="664">
        <v>740</v>
      </c>
      <c r="Y43" s="664">
        <v>811.49</v>
      </c>
      <c r="Z43" s="666">
        <v>762.87</v>
      </c>
      <c r="AA43" s="665">
        <v>824.62</v>
      </c>
      <c r="AB43" s="664">
        <v>1085.3658536585365</v>
      </c>
      <c r="AC43" s="664">
        <v>1984.2857142857142</v>
      </c>
      <c r="AD43" s="666">
        <v>1606.6666666666667</v>
      </c>
      <c r="AE43" s="665">
        <v>1748.4615384615386</v>
      </c>
      <c r="AF43" s="1798">
        <v>794.39</v>
      </c>
      <c r="AG43" s="664">
        <v>886.53</v>
      </c>
      <c r="AH43" s="666">
        <v>905.26</v>
      </c>
      <c r="AI43" s="665">
        <v>947.04</v>
      </c>
      <c r="AJ43" s="664">
        <v>1049.29</v>
      </c>
      <c r="AK43" s="664">
        <v>1060.04</v>
      </c>
      <c r="AL43" s="666">
        <v>1441.2275862068966</v>
      </c>
      <c r="AM43" s="665">
        <v>2097.2222222222222</v>
      </c>
      <c r="AN43" s="664">
        <v>1926.5151515151515</v>
      </c>
      <c r="AO43" s="1789">
        <v>1859.5588235294117</v>
      </c>
      <c r="AP43" s="666">
        <v>902.45</v>
      </c>
      <c r="AQ43" s="665">
        <v>962.63</v>
      </c>
      <c r="AR43" s="664">
        <v>938</v>
      </c>
      <c r="AS43" s="664">
        <v>924.35</v>
      </c>
      <c r="AT43" s="666">
        <v>1004.57</v>
      </c>
      <c r="AU43" s="665">
        <v>1113</v>
      </c>
      <c r="AV43" s="664">
        <f t="shared" si="0"/>
        <v>1475.6381769969885</v>
      </c>
      <c r="AW43" s="664">
        <f t="shared" si="0"/>
        <v>2078.1541855687433</v>
      </c>
      <c r="AX43" s="666">
        <f t="shared" si="0"/>
        <v>1898.5942552393526</v>
      </c>
      <c r="AY43" s="1789">
        <f t="shared" si="0"/>
        <v>1929.9442661732185</v>
      </c>
    </row>
    <row r="44" spans="1:51" ht="15">
      <c r="A44" s="1806" t="s">
        <v>1140</v>
      </c>
      <c r="B44" s="1798">
        <v>420.84</v>
      </c>
      <c r="C44" s="665">
        <v>459.28</v>
      </c>
      <c r="D44" s="664">
        <v>458.37</v>
      </c>
      <c r="E44" s="664">
        <v>442.78</v>
      </c>
      <c r="F44" s="666">
        <v>536.32000000000005</v>
      </c>
      <c r="G44" s="665">
        <v>554.27</v>
      </c>
      <c r="H44" s="664">
        <v>705.54216867469881</v>
      </c>
      <c r="I44" s="664">
        <v>1016.7088607594936</v>
      </c>
      <c r="J44" s="666">
        <v>961.8478260869565</v>
      </c>
      <c r="K44" s="665">
        <v>841.74157303370782</v>
      </c>
      <c r="L44" s="1798">
        <v>437.01</v>
      </c>
      <c r="M44" s="664">
        <v>475.28</v>
      </c>
      <c r="N44" s="664">
        <v>492.25</v>
      </c>
      <c r="O44" s="664">
        <v>474.92</v>
      </c>
      <c r="P44" s="664">
        <v>544.66</v>
      </c>
      <c r="Q44" s="664">
        <v>532.03</v>
      </c>
      <c r="R44" s="666">
        <v>702.96703296703299</v>
      </c>
      <c r="S44" s="665">
        <v>922.94117647058829</v>
      </c>
      <c r="T44" s="664">
        <v>965.09433962264154</v>
      </c>
      <c r="U44" s="1789">
        <v>811.72413793103453</v>
      </c>
      <c r="V44" s="666">
        <v>400.66</v>
      </c>
      <c r="W44" s="665">
        <v>436.62</v>
      </c>
      <c r="X44" s="664">
        <v>477.58</v>
      </c>
      <c r="Y44" s="664">
        <v>439.01</v>
      </c>
      <c r="Z44" s="666">
        <v>446.64</v>
      </c>
      <c r="AA44" s="665">
        <v>501.72</v>
      </c>
      <c r="AB44" s="664">
        <v>657.29166666666663</v>
      </c>
      <c r="AC44" s="664">
        <v>1060.5263157894738</v>
      </c>
      <c r="AD44" s="666">
        <v>1082.5925925925926</v>
      </c>
      <c r="AE44" s="665">
        <v>993.54838709677415</v>
      </c>
      <c r="AF44" s="1798">
        <v>361.57</v>
      </c>
      <c r="AG44" s="664">
        <v>417.48</v>
      </c>
      <c r="AH44" s="666">
        <v>435.24</v>
      </c>
      <c r="AI44" s="665">
        <v>439.87</v>
      </c>
      <c r="AJ44" s="664">
        <v>473.66</v>
      </c>
      <c r="AK44" s="664">
        <v>497.05</v>
      </c>
      <c r="AL44" s="666">
        <v>637.22689075630251</v>
      </c>
      <c r="AM44" s="665">
        <v>1062.962962962963</v>
      </c>
      <c r="AN44" s="664">
        <v>1019.9029126213592</v>
      </c>
      <c r="AO44" s="1789">
        <v>917.56756756756761</v>
      </c>
      <c r="AP44" s="666">
        <v>423.56</v>
      </c>
      <c r="AQ44" s="665">
        <v>464.12</v>
      </c>
      <c r="AR44" s="664">
        <v>507.27</v>
      </c>
      <c r="AS44" s="664">
        <v>478.34</v>
      </c>
      <c r="AT44" s="666">
        <v>523.01</v>
      </c>
      <c r="AU44" s="665">
        <v>538.02</v>
      </c>
      <c r="AV44" s="664">
        <f t="shared" si="0"/>
        <v>706.16359978887647</v>
      </c>
      <c r="AW44" s="664">
        <f t="shared" si="0"/>
        <v>1012.7229195615359</v>
      </c>
      <c r="AX44" s="666">
        <f t="shared" si="0"/>
        <v>1007.1381981331228</v>
      </c>
      <c r="AY44" s="1789">
        <f t="shared" si="0"/>
        <v>862.88062880375151</v>
      </c>
    </row>
    <row r="45" spans="1:51" ht="15">
      <c r="A45" s="1807" t="s">
        <v>1141</v>
      </c>
      <c r="B45" s="1798">
        <v>663.72</v>
      </c>
      <c r="C45" s="665">
        <v>649.42999999999995</v>
      </c>
      <c r="D45" s="664">
        <v>642.08000000000004</v>
      </c>
      <c r="E45" s="664">
        <v>618.51</v>
      </c>
      <c r="F45" s="666">
        <v>574.82000000000005</v>
      </c>
      <c r="G45" s="665">
        <v>761.31</v>
      </c>
      <c r="H45" s="664">
        <v>983.80597014925377</v>
      </c>
      <c r="I45" s="664">
        <v>1458</v>
      </c>
      <c r="J45" s="666">
        <v>1035.7575757575758</v>
      </c>
      <c r="K45" s="665">
        <v>1042.5886524822695</v>
      </c>
      <c r="L45" s="1798">
        <v>738.78</v>
      </c>
      <c r="M45" s="664">
        <v>719.33</v>
      </c>
      <c r="N45" s="664">
        <v>736.29</v>
      </c>
      <c r="O45" s="664">
        <v>692.37</v>
      </c>
      <c r="P45" s="664">
        <v>624.95000000000005</v>
      </c>
      <c r="Q45" s="664">
        <v>711.46</v>
      </c>
      <c r="R45" s="666">
        <v>1058.7816091954023</v>
      </c>
      <c r="S45" s="665">
        <v>1506.4705882352941</v>
      </c>
      <c r="T45" s="664">
        <v>1117.8181818181818</v>
      </c>
      <c r="U45" s="1789">
        <v>1106.2560386473431</v>
      </c>
      <c r="V45" s="666">
        <v>604.63</v>
      </c>
      <c r="W45" s="665">
        <v>642.75</v>
      </c>
      <c r="X45" s="664">
        <v>695.79</v>
      </c>
      <c r="Y45" s="664">
        <v>650.9</v>
      </c>
      <c r="Z45" s="666">
        <v>595.4</v>
      </c>
      <c r="AA45" s="665">
        <v>715.49</v>
      </c>
      <c r="AB45" s="664">
        <v>930.23598820058999</v>
      </c>
      <c r="AC45" s="664">
        <v>1553.4383954154728</v>
      </c>
      <c r="AD45" s="666">
        <v>1261.044776119403</v>
      </c>
      <c r="AE45" s="665">
        <v>1164.672619047619</v>
      </c>
      <c r="AF45" s="1798">
        <v>696.45</v>
      </c>
      <c r="AG45" s="664">
        <v>675.82</v>
      </c>
      <c r="AH45" s="666">
        <v>703.4</v>
      </c>
      <c r="AI45" s="665">
        <v>653.98</v>
      </c>
      <c r="AJ45" s="664">
        <v>566.21</v>
      </c>
      <c r="AK45" s="664">
        <v>686.94</v>
      </c>
      <c r="AL45" s="666">
        <v>835.79365079365084</v>
      </c>
      <c r="AM45" s="665">
        <v>1350.2487562189056</v>
      </c>
      <c r="AN45" s="664">
        <v>1083.5999999999999</v>
      </c>
      <c r="AO45" s="1789">
        <v>1070.9267241379309</v>
      </c>
      <c r="AP45" s="666">
        <v>688.52</v>
      </c>
      <c r="AQ45" s="665">
        <v>686.45</v>
      </c>
      <c r="AR45" s="664">
        <v>697.44</v>
      </c>
      <c r="AS45" s="664">
        <v>655.51</v>
      </c>
      <c r="AT45" s="666">
        <v>606.41999999999996</v>
      </c>
      <c r="AU45" s="665">
        <v>726.4</v>
      </c>
      <c r="AV45" s="664">
        <f t="shared" si="0"/>
        <v>973.11464480751806</v>
      </c>
      <c r="AW45" s="664">
        <f t="shared" si="0"/>
        <v>1488.462288733572</v>
      </c>
      <c r="AX45" s="666">
        <f t="shared" si="0"/>
        <v>1108.4931114202454</v>
      </c>
      <c r="AY45" s="1789">
        <f t="shared" si="0"/>
        <v>1088.4533425656825</v>
      </c>
    </row>
    <row r="46" spans="1:51" ht="15">
      <c r="A46" s="1806" t="s">
        <v>1142</v>
      </c>
      <c r="B46" s="1798">
        <v>1095.79</v>
      </c>
      <c r="C46" s="665">
        <v>1210.29</v>
      </c>
      <c r="D46" s="664">
        <v>1175.6099999999999</v>
      </c>
      <c r="E46" s="664">
        <v>1118.0899999999999</v>
      </c>
      <c r="F46" s="666">
        <v>1296.18</v>
      </c>
      <c r="G46" s="665">
        <v>1493.33</v>
      </c>
      <c r="H46" s="664">
        <v>1714.4444444444443</v>
      </c>
      <c r="I46" s="664">
        <v>2382.1686746987953</v>
      </c>
      <c r="J46" s="666">
        <v>2075.2808988764045</v>
      </c>
      <c r="K46" s="665">
        <v>2105.8510638297871</v>
      </c>
      <c r="L46" s="1798">
        <v>1279.44</v>
      </c>
      <c r="M46" s="664">
        <v>1343.08</v>
      </c>
      <c r="N46" s="664">
        <v>1375.63</v>
      </c>
      <c r="O46" s="664">
        <v>1411.68</v>
      </c>
      <c r="P46" s="664">
        <v>1427.74</v>
      </c>
      <c r="Q46" s="664">
        <v>1502.69</v>
      </c>
      <c r="R46" s="666">
        <v>1825</v>
      </c>
      <c r="S46" s="665">
        <v>2683.7209302325582</v>
      </c>
      <c r="T46" s="664">
        <v>2158.9449541284403</v>
      </c>
      <c r="U46" s="1789">
        <v>2247.391304347826</v>
      </c>
      <c r="V46" s="666">
        <v>1079.6500000000001</v>
      </c>
      <c r="W46" s="665">
        <v>1152.43</v>
      </c>
      <c r="X46" s="664">
        <v>1151.24</v>
      </c>
      <c r="Y46" s="664">
        <v>1149.77</v>
      </c>
      <c r="Z46" s="666">
        <v>1206.04</v>
      </c>
      <c r="AA46" s="665">
        <v>1297.1199999999999</v>
      </c>
      <c r="AB46" s="664">
        <v>1568.3673469387754</v>
      </c>
      <c r="AC46" s="664">
        <v>2764.6428571428573</v>
      </c>
      <c r="AD46" s="666">
        <v>2609.8765432098767</v>
      </c>
      <c r="AE46" s="665">
        <v>2646.6887417218545</v>
      </c>
      <c r="AF46" s="1798">
        <v>1109.17</v>
      </c>
      <c r="AG46" s="664">
        <v>1068.94</v>
      </c>
      <c r="AH46" s="666">
        <v>1132.98</v>
      </c>
      <c r="AI46" s="665">
        <v>1179.82</v>
      </c>
      <c r="AJ46" s="664">
        <v>1242.99</v>
      </c>
      <c r="AK46" s="664">
        <v>1345.51</v>
      </c>
      <c r="AL46" s="666">
        <v>1595.9183673469388</v>
      </c>
      <c r="AM46" s="665">
        <v>2404.5871559633028</v>
      </c>
      <c r="AN46" s="664">
        <v>2314.2857142857142</v>
      </c>
      <c r="AO46" s="1789">
        <v>2345.4901960784314</v>
      </c>
      <c r="AP46" s="666">
        <v>1169.3599999999999</v>
      </c>
      <c r="AQ46" s="665">
        <v>1230.42</v>
      </c>
      <c r="AR46" s="664">
        <v>1251.5999999999999</v>
      </c>
      <c r="AS46" s="664">
        <v>1292.74</v>
      </c>
      <c r="AT46" s="666">
        <v>1349.44</v>
      </c>
      <c r="AU46" s="665">
        <v>1441.33</v>
      </c>
      <c r="AV46" s="664">
        <f t="shared" si="0"/>
        <v>1735.2781993712258</v>
      </c>
      <c r="AW46" s="664">
        <f t="shared" si="0"/>
        <v>2595.1716497602038</v>
      </c>
      <c r="AX46" s="666">
        <f t="shared" si="0"/>
        <v>2313.5698944584419</v>
      </c>
      <c r="AY46" s="1789">
        <f t="shared" si="0"/>
        <v>2320.0680875680023</v>
      </c>
    </row>
    <row r="47" spans="1:51" ht="15">
      <c r="A47" s="1807" t="s">
        <v>1143</v>
      </c>
      <c r="B47" s="1798">
        <v>445.74</v>
      </c>
      <c r="C47" s="665">
        <v>452.29</v>
      </c>
      <c r="D47" s="664">
        <v>454.44</v>
      </c>
      <c r="E47" s="664">
        <v>481.45</v>
      </c>
      <c r="F47" s="666">
        <v>518.89</v>
      </c>
      <c r="G47" s="665">
        <v>605.95000000000005</v>
      </c>
      <c r="H47" s="664">
        <v>850.85714285714289</v>
      </c>
      <c r="I47" s="664">
        <v>1261.7525773195875</v>
      </c>
      <c r="J47" s="666">
        <v>1239.0384615384614</v>
      </c>
      <c r="K47" s="665">
        <v>1243.8613861386139</v>
      </c>
      <c r="L47" s="1798">
        <v>435.73</v>
      </c>
      <c r="M47" s="664">
        <v>434.2</v>
      </c>
      <c r="N47" s="664">
        <v>440.74</v>
      </c>
      <c r="O47" s="664">
        <v>474.43</v>
      </c>
      <c r="P47" s="664">
        <v>512.12</v>
      </c>
      <c r="Q47" s="664">
        <v>601</v>
      </c>
      <c r="R47" s="666">
        <v>813.51449275362324</v>
      </c>
      <c r="S47" s="665">
        <v>1223.5087719298247</v>
      </c>
      <c r="T47" s="664">
        <v>1154.1428571428571</v>
      </c>
      <c r="U47" s="1789">
        <v>1164.3928571428571</v>
      </c>
      <c r="V47" s="666">
        <v>399.37</v>
      </c>
      <c r="W47" s="665">
        <v>399.85</v>
      </c>
      <c r="X47" s="664">
        <v>416.38</v>
      </c>
      <c r="Y47" s="664">
        <v>446.9</v>
      </c>
      <c r="Z47" s="666">
        <v>490.26</v>
      </c>
      <c r="AA47" s="665">
        <v>573.38</v>
      </c>
      <c r="AB47" s="664">
        <v>780.07462686567169</v>
      </c>
      <c r="AC47" s="664">
        <v>1228.1188118811881</v>
      </c>
      <c r="AD47" s="666">
        <v>1247.7551020408164</v>
      </c>
      <c r="AE47" s="665">
        <v>1130.6410256410256</v>
      </c>
      <c r="AF47" s="1798">
        <v>452.98</v>
      </c>
      <c r="AG47" s="664">
        <v>429.76</v>
      </c>
      <c r="AH47" s="666">
        <v>431.04</v>
      </c>
      <c r="AI47" s="665">
        <v>442.99</v>
      </c>
      <c r="AJ47" s="664">
        <v>488.58</v>
      </c>
      <c r="AK47" s="664">
        <v>559.35</v>
      </c>
      <c r="AL47" s="666">
        <v>789.4</v>
      </c>
      <c r="AM47" s="665">
        <v>1113.96</v>
      </c>
      <c r="AN47" s="664">
        <v>1093.0952380952381</v>
      </c>
      <c r="AO47" s="1789">
        <v>1120.6578947368421</v>
      </c>
      <c r="AP47" s="666">
        <v>442.53</v>
      </c>
      <c r="AQ47" s="665">
        <v>436.06</v>
      </c>
      <c r="AR47" s="664">
        <v>442.56</v>
      </c>
      <c r="AS47" s="664">
        <v>471.16</v>
      </c>
      <c r="AT47" s="666">
        <v>507.36</v>
      </c>
      <c r="AU47" s="665">
        <v>588.4</v>
      </c>
      <c r="AV47" s="664">
        <f t="shared" si="0"/>
        <v>816.68734905447513</v>
      </c>
      <c r="AW47" s="664">
        <f t="shared" si="0"/>
        <v>1196.308216393152</v>
      </c>
      <c r="AX47" s="666">
        <f t="shared" si="0"/>
        <v>1174.1301423233008</v>
      </c>
      <c r="AY47" s="1789">
        <f t="shared" si="0"/>
        <v>1176.0894146451169</v>
      </c>
    </row>
    <row r="48" spans="1:51" ht="15">
      <c r="A48" s="1806" t="s">
        <v>1144</v>
      </c>
      <c r="B48" s="1798">
        <v>19.489999999999998</v>
      </c>
      <c r="C48" s="665">
        <v>20.39</v>
      </c>
      <c r="D48" s="664">
        <v>18.78</v>
      </c>
      <c r="E48" s="664">
        <v>19.8</v>
      </c>
      <c r="F48" s="666">
        <v>17.38</v>
      </c>
      <c r="G48" s="665">
        <v>20.7</v>
      </c>
      <c r="H48" s="664">
        <v>28.81904761904762</v>
      </c>
      <c r="I48" s="664">
        <v>50.505263157894738</v>
      </c>
      <c r="J48" s="666">
        <v>53.458823529411767</v>
      </c>
      <c r="K48" s="665">
        <v>49.401960784313722</v>
      </c>
      <c r="L48" s="1798">
        <v>18.87</v>
      </c>
      <c r="M48" s="664">
        <v>19.45</v>
      </c>
      <c r="N48" s="664">
        <v>18.34</v>
      </c>
      <c r="O48" s="664">
        <v>19.010000000000002</v>
      </c>
      <c r="P48" s="664">
        <v>16.38</v>
      </c>
      <c r="Q48" s="664">
        <v>19.899999999999999</v>
      </c>
      <c r="R48" s="666">
        <v>29.067375886524822</v>
      </c>
      <c r="S48" s="665">
        <v>50.210084033613448</v>
      </c>
      <c r="T48" s="664">
        <v>53.598214285714285</v>
      </c>
      <c r="U48" s="1789">
        <v>48.65771812080537</v>
      </c>
      <c r="V48" s="666">
        <v>19.05</v>
      </c>
      <c r="W48" s="665">
        <v>19.47</v>
      </c>
      <c r="X48" s="664">
        <v>18.2</v>
      </c>
      <c r="Y48" s="664">
        <v>19.47</v>
      </c>
      <c r="Z48" s="666">
        <v>17.64</v>
      </c>
      <c r="AA48" s="665">
        <v>20.239999999999998</v>
      </c>
      <c r="AB48" s="664">
        <v>29.559322033898304</v>
      </c>
      <c r="AC48" s="664">
        <v>52.200956937799042</v>
      </c>
      <c r="AD48" s="666">
        <v>53.607476635514018</v>
      </c>
      <c r="AE48" s="665">
        <v>50.873362445414848</v>
      </c>
      <c r="AF48" s="1798">
        <v>18.45</v>
      </c>
      <c r="AG48" s="664">
        <v>19.2</v>
      </c>
      <c r="AH48" s="666">
        <v>18.13</v>
      </c>
      <c r="AI48" s="665">
        <v>18.57</v>
      </c>
      <c r="AJ48" s="664">
        <v>16.72</v>
      </c>
      <c r="AK48" s="664">
        <v>20.059999999999999</v>
      </c>
      <c r="AL48" s="666">
        <v>29.415032679738562</v>
      </c>
      <c r="AM48" s="665">
        <v>51.506802721088434</v>
      </c>
      <c r="AN48" s="664">
        <v>54.485074626865675</v>
      </c>
      <c r="AO48" s="1789">
        <v>50.854166666666664</v>
      </c>
      <c r="AP48" s="666">
        <v>18.59</v>
      </c>
      <c r="AQ48" s="665">
        <v>19.420000000000002</v>
      </c>
      <c r="AR48" s="664">
        <v>18.149999999999999</v>
      </c>
      <c r="AS48" s="664">
        <v>18.850000000000001</v>
      </c>
      <c r="AT48" s="666">
        <v>16.54</v>
      </c>
      <c r="AU48" s="665">
        <v>20.100000000000001</v>
      </c>
      <c r="AV48" s="664">
        <f>AVERAGE(H24,R24,AB24,AL24,AV24,H48,R48,AB48,AL48)</f>
        <v>28.983544175950229</v>
      </c>
      <c r="AW48" s="664">
        <f>AVERAGE(I24,S24,AC24,AM24,AW24,I48,S48,AC48,AM48)</f>
        <v>50.49436425835782</v>
      </c>
      <c r="AX48" s="666">
        <f>AVERAGE(J24,T24,AD24,AN24,AX24,J48,T48,AD48,AN48)</f>
        <v>52.519684103180623</v>
      </c>
      <c r="AY48" s="1789">
        <f>AVERAGE(K24,U24,AE24,AO24,AY24,K48,U48,AE48,AO48)</f>
        <v>49.303216193434601</v>
      </c>
    </row>
    <row r="49" spans="1:51" ht="15">
      <c r="A49" s="1806" t="s">
        <v>1145</v>
      </c>
      <c r="B49" s="1798">
        <v>356.36</v>
      </c>
      <c r="C49" s="665">
        <v>378.63</v>
      </c>
      <c r="D49" s="664">
        <v>380.99</v>
      </c>
      <c r="E49" s="664">
        <v>380</v>
      </c>
      <c r="F49" s="666">
        <v>380</v>
      </c>
      <c r="G49" s="665">
        <v>425</v>
      </c>
      <c r="H49" s="664">
        <v>623.33333333333326</v>
      </c>
      <c r="I49" s="664">
        <v>1192.1739130434783</v>
      </c>
      <c r="J49" s="666">
        <v>1196.6666666666667</v>
      </c>
      <c r="K49" s="665">
        <v>1080</v>
      </c>
      <c r="L49" s="1798">
        <v>356.02</v>
      </c>
      <c r="M49" s="664">
        <v>378.55</v>
      </c>
      <c r="N49" s="664">
        <v>380.71</v>
      </c>
      <c r="O49" s="664">
        <v>380</v>
      </c>
      <c r="P49" s="664">
        <v>380</v>
      </c>
      <c r="Q49" s="664">
        <v>433.57</v>
      </c>
      <c r="R49" s="666">
        <v>602.5</v>
      </c>
      <c r="S49" s="665">
        <v>1186.1333333333332</v>
      </c>
      <c r="T49" s="664">
        <v>1181.1111111111113</v>
      </c>
      <c r="U49" s="1789">
        <v>1080</v>
      </c>
      <c r="V49" s="666">
        <v>353.01</v>
      </c>
      <c r="W49" s="665">
        <v>377.51</v>
      </c>
      <c r="X49" s="664">
        <v>378.32</v>
      </c>
      <c r="Y49" s="664">
        <v>380</v>
      </c>
      <c r="Z49" s="666">
        <v>379.78</v>
      </c>
      <c r="AA49" s="665">
        <v>422.22</v>
      </c>
      <c r="AB49" s="664">
        <v>618.15476190476193</v>
      </c>
      <c r="AC49" s="664">
        <v>1176.4625850340135</v>
      </c>
      <c r="AD49" s="666">
        <v>1185.2380952380954</v>
      </c>
      <c r="AE49" s="665">
        <v>1080</v>
      </c>
      <c r="AF49" s="1798">
        <v>353.79</v>
      </c>
      <c r="AG49" s="664">
        <v>375.8</v>
      </c>
      <c r="AH49" s="666">
        <v>379.18</v>
      </c>
      <c r="AI49" s="665">
        <v>380</v>
      </c>
      <c r="AJ49" s="664">
        <v>379.1</v>
      </c>
      <c r="AK49" s="664">
        <v>430.8</v>
      </c>
      <c r="AL49" s="666">
        <v>602.14285714285711</v>
      </c>
      <c r="AM49" s="665">
        <v>1170.5982905982905</v>
      </c>
      <c r="AN49" s="664">
        <v>1190.2222222222222</v>
      </c>
      <c r="AO49" s="1789">
        <v>1080</v>
      </c>
      <c r="AP49" s="666">
        <v>355.36</v>
      </c>
      <c r="AQ49" s="665">
        <v>378.63</v>
      </c>
      <c r="AR49" s="664">
        <v>380.89</v>
      </c>
      <c r="AS49" s="664">
        <v>380</v>
      </c>
      <c r="AT49" s="666">
        <v>380</v>
      </c>
      <c r="AU49" s="665">
        <v>422.86</v>
      </c>
      <c r="AV49" s="664">
        <v>589.28571428571422</v>
      </c>
      <c r="AW49" s="664">
        <v>1183.4090909090901</v>
      </c>
      <c r="AX49" s="666">
        <f>AVERAGE(J25,T25,AD25,AN25,AX25,J49,T49,AD49,AN49)</f>
        <v>1189.6261022927692</v>
      </c>
      <c r="AY49" s="1789">
        <f>AVERAGE(K25,U25,AE25,AO25,AY25,K49,U49,AE49,AO49)</f>
        <v>1080</v>
      </c>
    </row>
    <row r="50" spans="1:51" ht="15.75" thickBot="1">
      <c r="A50" s="1808"/>
      <c r="B50" s="1799"/>
      <c r="C50" s="1793"/>
      <c r="D50" s="1792"/>
      <c r="E50" s="1792"/>
      <c r="F50" s="1794"/>
      <c r="G50" s="1793"/>
      <c r="H50" s="1814"/>
      <c r="I50" s="1814"/>
      <c r="J50" s="1815"/>
      <c r="K50" s="1816"/>
      <c r="L50" s="1799"/>
      <c r="M50" s="1792"/>
      <c r="N50" s="1792"/>
      <c r="O50" s="1792"/>
      <c r="P50" s="1792"/>
      <c r="Q50" s="1792"/>
      <c r="R50" s="1815"/>
      <c r="S50" s="1816"/>
      <c r="T50" s="1814"/>
      <c r="U50" s="1817"/>
      <c r="V50" s="1794"/>
      <c r="W50" s="1793"/>
      <c r="X50" s="1792"/>
      <c r="Y50" s="1792"/>
      <c r="Z50" s="1794"/>
      <c r="AA50" s="1793"/>
      <c r="AB50" s="1814"/>
      <c r="AC50" s="1814"/>
      <c r="AD50" s="1815"/>
      <c r="AE50" s="1816"/>
      <c r="AF50" s="1799"/>
      <c r="AG50" s="1792"/>
      <c r="AH50" s="1794"/>
      <c r="AI50" s="1793"/>
      <c r="AJ50" s="1792"/>
      <c r="AK50" s="1792"/>
      <c r="AL50" s="1815"/>
      <c r="AM50" s="1816"/>
      <c r="AN50" s="1814"/>
      <c r="AO50" s="1817"/>
      <c r="AP50" s="1794"/>
      <c r="AQ50" s="1793"/>
      <c r="AR50" s="1792"/>
      <c r="AS50" s="1792"/>
      <c r="AT50" s="1794"/>
      <c r="AU50" s="1793"/>
      <c r="AV50" s="1814"/>
      <c r="AW50" s="1814"/>
      <c r="AX50" s="1815"/>
      <c r="AY50" s="1817"/>
    </row>
    <row r="51" spans="1:51" ht="15">
      <c r="A51" s="667" t="s">
        <v>1151</v>
      </c>
      <c r="B51" s="660"/>
      <c r="C51" s="660"/>
      <c r="D51" s="660"/>
      <c r="E51" s="660"/>
      <c r="F51" s="660"/>
      <c r="G51" s="660"/>
      <c r="H51" s="660"/>
      <c r="I51" s="660"/>
      <c r="J51" s="660"/>
      <c r="K51" s="660"/>
      <c r="L51" s="660"/>
      <c r="M51" s="660"/>
      <c r="N51" s="660"/>
      <c r="O51" s="660"/>
      <c r="P51" s="660"/>
      <c r="Q51" s="660"/>
      <c r="R51" s="660"/>
      <c r="S51" s="660"/>
      <c r="T51" s="660"/>
      <c r="U51" s="660"/>
      <c r="V51" s="660"/>
      <c r="W51" s="660"/>
      <c r="X51" s="660"/>
      <c r="Y51" s="660"/>
      <c r="Z51" s="660"/>
      <c r="AA51" s="660"/>
      <c r="AB51" s="660"/>
      <c r="AC51" s="660"/>
      <c r="AD51" s="660"/>
      <c r="AE51" s="660"/>
      <c r="AF51" s="660"/>
      <c r="AG51" s="660"/>
      <c r="AH51" s="660"/>
      <c r="AI51" s="660"/>
      <c r="AJ51" s="660"/>
      <c r="AK51" s="660"/>
      <c r="AL51" s="660"/>
      <c r="AM51" s="660"/>
      <c r="AN51" s="660"/>
      <c r="AO51" s="660"/>
      <c r="AP51" s="660"/>
      <c r="AQ51" s="660"/>
      <c r="AR51" s="660"/>
      <c r="AS51" s="660"/>
      <c r="AT51" s="660"/>
      <c r="AU51" s="660"/>
      <c r="AV51" s="2222" t="s">
        <v>1152</v>
      </c>
      <c r="AW51" s="2223"/>
      <c r="AX51" s="2223"/>
      <c r="AY51" s="2223"/>
    </row>
    <row r="52" spans="1:51" ht="15">
      <c r="A52" s="669" t="s">
        <v>332</v>
      </c>
      <c r="B52" s="670"/>
      <c r="C52" s="670"/>
      <c r="D52" s="670"/>
      <c r="E52" s="670"/>
      <c r="F52" s="670"/>
      <c r="G52" s="670"/>
      <c r="L52" s="670"/>
      <c r="M52" s="670"/>
      <c r="N52" s="670"/>
      <c r="O52" s="670"/>
      <c r="P52" s="670"/>
      <c r="Q52" s="670"/>
      <c r="V52" s="670"/>
      <c r="W52" s="670"/>
      <c r="X52" s="670"/>
      <c r="Y52" s="670"/>
      <c r="Z52" s="670"/>
      <c r="AA52" s="670"/>
      <c r="AF52" s="670"/>
      <c r="AG52" s="670"/>
      <c r="AH52" s="670"/>
      <c r="AI52" s="670"/>
      <c r="AJ52" s="670"/>
      <c r="AK52" s="670"/>
      <c r="AP52" s="670"/>
      <c r="AQ52" s="670"/>
      <c r="AR52" s="670"/>
      <c r="AS52" s="670"/>
      <c r="AT52" s="670"/>
      <c r="AU52" s="670"/>
    </row>
  </sheetData>
  <mergeCells count="64">
    <mergeCell ref="AX30:AY30"/>
    <mergeCell ref="AV51:AY51"/>
    <mergeCell ref="AL30:AM30"/>
    <mergeCell ref="AN30:AO30"/>
    <mergeCell ref="AP30:AQ30"/>
    <mergeCell ref="AR30:AS30"/>
    <mergeCell ref="AT30:AU30"/>
    <mergeCell ref="AV30:AW30"/>
    <mergeCell ref="Z30:AA30"/>
    <mergeCell ref="AB30:AC30"/>
    <mergeCell ref="AD30:AE30"/>
    <mergeCell ref="AF30:AG30"/>
    <mergeCell ref="AH30:AI30"/>
    <mergeCell ref="AV6:AW6"/>
    <mergeCell ref="AX6:AY6"/>
    <mergeCell ref="AP29:AY29"/>
    <mergeCell ref="AF6:AG6"/>
    <mergeCell ref="AH6:AI6"/>
    <mergeCell ref="AJ6:AK6"/>
    <mergeCell ref="AL6:AM6"/>
    <mergeCell ref="AN6:AO6"/>
    <mergeCell ref="AP6:AQ6"/>
    <mergeCell ref="V29:AE29"/>
    <mergeCell ref="AF29:AO29"/>
    <mergeCell ref="L30:M30"/>
    <mergeCell ref="AR6:AS6"/>
    <mergeCell ref="AT6:AU6"/>
    <mergeCell ref="T6:U6"/>
    <mergeCell ref="V6:W6"/>
    <mergeCell ref="X6:Y6"/>
    <mergeCell ref="Z6:AA6"/>
    <mergeCell ref="AJ30:AK30"/>
    <mergeCell ref="N30:O30"/>
    <mergeCell ref="P30:Q30"/>
    <mergeCell ref="R30:S30"/>
    <mergeCell ref="T30:U30"/>
    <mergeCell ref="V30:W30"/>
    <mergeCell ref="X30:Y30"/>
    <mergeCell ref="P6:Q6"/>
    <mergeCell ref="R6:S6"/>
    <mergeCell ref="A29:A31"/>
    <mergeCell ref="B29:K29"/>
    <mergeCell ref="L29:U29"/>
    <mergeCell ref="B30:C30"/>
    <mergeCell ref="D30:E30"/>
    <mergeCell ref="F30:G30"/>
    <mergeCell ref="H30:I30"/>
    <mergeCell ref="J30:K30"/>
    <mergeCell ref="A3:AY3"/>
    <mergeCell ref="A5:A7"/>
    <mergeCell ref="B5:K5"/>
    <mergeCell ref="L5:U5"/>
    <mergeCell ref="V5:AE5"/>
    <mergeCell ref="AF5:AO5"/>
    <mergeCell ref="AP5:AY5"/>
    <mergeCell ref="B6:C6"/>
    <mergeCell ref="D6:E6"/>
    <mergeCell ref="F6:G6"/>
    <mergeCell ref="AB6:AC6"/>
    <mergeCell ref="AD6:AE6"/>
    <mergeCell ref="H6:I6"/>
    <mergeCell ref="J6:K6"/>
    <mergeCell ref="L6:M6"/>
    <mergeCell ref="N6:O6"/>
  </mergeCells>
  <hyperlinks>
    <hyperlink ref="AY2" location="පටුන!A1" display="පටුන වෙත"/>
  </hyperlinks>
  <pageMargins left="0.7" right="0.7" top="0.75" bottom="0.75" header="0.3" footer="0.3"/>
  <pageSetup paperSize="9" orientation="portrait" r:id="rId1"/>
  <headerFooter>
    <oddHeader xml:space="preserve">&amp;L&amp;"Calibri"&amp;10 [Limited Sharing]&amp;1#_x000D_&amp;"Calibri"&amp;11 </oddHead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0"/>
  <sheetViews>
    <sheetView showGridLines="0" workbookViewId="0">
      <selection activeCell="I2" sqref="I2"/>
    </sheetView>
  </sheetViews>
  <sheetFormatPr defaultRowHeight="14.25"/>
  <cols>
    <col min="1" max="1" width="24.875" customWidth="1"/>
    <col min="11" max="11" width="18.5" customWidth="1"/>
  </cols>
  <sheetData>
    <row r="1" spans="1:16" ht="15.75">
      <c r="A1" s="574" t="s">
        <v>114</v>
      </c>
      <c r="B1" s="671"/>
      <c r="C1" s="671"/>
      <c r="D1" s="671"/>
      <c r="E1" s="671"/>
      <c r="F1" s="671"/>
      <c r="G1" s="672"/>
      <c r="H1" s="672"/>
      <c r="I1" s="662" t="s">
        <v>1153</v>
      </c>
      <c r="J1" s="672"/>
      <c r="K1" s="672"/>
      <c r="L1" s="673"/>
      <c r="M1" s="672"/>
      <c r="N1" s="672"/>
      <c r="O1" s="672"/>
    </row>
    <row r="2" spans="1:16" ht="15.75">
      <c r="A2" s="574"/>
      <c r="B2" s="671"/>
      <c r="C2" s="671"/>
      <c r="D2" s="671"/>
      <c r="E2" s="671"/>
      <c r="F2" s="671"/>
      <c r="G2" s="672"/>
      <c r="H2" s="672"/>
      <c r="I2" s="1981" t="s">
        <v>1482</v>
      </c>
      <c r="J2" s="672"/>
      <c r="K2" s="672"/>
      <c r="L2" s="673"/>
      <c r="M2" s="672"/>
      <c r="N2" s="672"/>
      <c r="O2" s="672"/>
    </row>
    <row r="3" spans="1:16" ht="15.75">
      <c r="A3" s="2140" t="s">
        <v>40</v>
      </c>
      <c r="B3" s="2140"/>
      <c r="C3" s="2140"/>
      <c r="D3" s="2140"/>
      <c r="E3" s="2140"/>
      <c r="F3" s="2140"/>
      <c r="G3" s="2140"/>
      <c r="H3" s="2140"/>
      <c r="I3" s="2140"/>
      <c r="J3" s="674"/>
      <c r="K3" s="674"/>
      <c r="L3" s="674"/>
      <c r="M3" s="674"/>
      <c r="N3" s="674"/>
      <c r="O3" s="674"/>
      <c r="P3" s="674"/>
    </row>
    <row r="4" spans="1:16" ht="15.75" thickBot="1">
      <c r="A4" s="672"/>
      <c r="B4" s="673"/>
      <c r="C4" s="673"/>
      <c r="D4" s="673"/>
      <c r="E4" s="673"/>
      <c r="F4" s="673"/>
      <c r="G4" s="672"/>
      <c r="H4" s="672"/>
      <c r="I4" s="675" t="s">
        <v>1154</v>
      </c>
      <c r="J4" s="672"/>
      <c r="K4" s="672"/>
      <c r="L4" s="673"/>
      <c r="M4" s="672"/>
      <c r="N4" s="672"/>
      <c r="O4" s="672"/>
    </row>
    <row r="5" spans="1:16">
      <c r="A5" s="2224" t="s">
        <v>1155</v>
      </c>
      <c r="B5" s="2227" t="s">
        <v>509</v>
      </c>
      <c r="C5" s="2230" t="s">
        <v>1156</v>
      </c>
      <c r="D5" s="2230"/>
      <c r="E5" s="2230"/>
      <c r="F5" s="2230"/>
      <c r="G5" s="2230"/>
      <c r="H5" s="2230"/>
      <c r="I5" s="2231"/>
    </row>
    <row r="6" spans="1:16">
      <c r="A6" s="2225"/>
      <c r="B6" s="2228"/>
      <c r="C6" s="2232"/>
      <c r="D6" s="2232"/>
      <c r="E6" s="2232"/>
      <c r="F6" s="2232"/>
      <c r="G6" s="2232"/>
      <c r="H6" s="2232"/>
      <c r="I6" s="2233"/>
    </row>
    <row r="7" spans="1:16" ht="15.75" thickBot="1">
      <c r="A7" s="2226"/>
      <c r="B7" s="2229"/>
      <c r="C7" s="1819">
        <v>2017</v>
      </c>
      <c r="D7" s="1820">
        <v>2018</v>
      </c>
      <c r="E7" s="1820">
        <v>2019</v>
      </c>
      <c r="F7" s="1819">
        <v>2020</v>
      </c>
      <c r="G7" s="1820">
        <v>2021</v>
      </c>
      <c r="H7" s="1820">
        <v>2022</v>
      </c>
      <c r="I7" s="1821" t="s">
        <v>1157</v>
      </c>
    </row>
    <row r="8" spans="1:16" ht="15">
      <c r="A8" s="1824" t="s">
        <v>1158</v>
      </c>
      <c r="B8" s="1825"/>
      <c r="C8" s="1826"/>
      <c r="D8" s="1827"/>
      <c r="E8" s="1827"/>
      <c r="F8" s="1828"/>
      <c r="G8" s="1829"/>
      <c r="H8" s="1829"/>
      <c r="I8" s="1830"/>
    </row>
    <row r="9" spans="1:16" ht="15">
      <c r="A9" s="1831" t="s">
        <v>1159</v>
      </c>
      <c r="B9" s="1822" t="s">
        <v>1160</v>
      </c>
      <c r="C9" s="1841">
        <v>45.82</v>
      </c>
      <c r="D9" s="1842">
        <v>39.229999999999997</v>
      </c>
      <c r="E9" s="1842">
        <v>40.43</v>
      </c>
      <c r="F9" s="1841">
        <v>48.225399267399276</v>
      </c>
      <c r="G9" s="1842">
        <v>57.345916187345914</v>
      </c>
      <c r="H9" s="1842">
        <v>104.70389600602864</v>
      </c>
      <c r="I9" s="1843">
        <v>91.688723254998195</v>
      </c>
    </row>
    <row r="10" spans="1:16" ht="15">
      <c r="A10" s="1831" t="s">
        <v>1161</v>
      </c>
      <c r="B10" s="1822" t="s">
        <v>1160</v>
      </c>
      <c r="C10" s="1841">
        <v>44.33</v>
      </c>
      <c r="D10" s="1842">
        <v>36.56</v>
      </c>
      <c r="E10" s="1842">
        <v>38.369999999999997</v>
      </c>
      <c r="F10" s="1841">
        <v>49.532724719101125</v>
      </c>
      <c r="G10" s="1842">
        <v>55.80022364217254</v>
      </c>
      <c r="H10" s="1842">
        <v>111.93366064325491</v>
      </c>
      <c r="I10" s="1843">
        <v>88.26401221995927</v>
      </c>
    </row>
    <row r="11" spans="1:16" ht="15">
      <c r="A11" s="1831" t="s">
        <v>1162</v>
      </c>
      <c r="B11" s="1822" t="s">
        <v>1160</v>
      </c>
      <c r="C11" s="1841">
        <v>48.91</v>
      </c>
      <c r="D11" s="1842">
        <v>48.11</v>
      </c>
      <c r="E11" s="1842">
        <v>42.38</v>
      </c>
      <c r="F11" s="1841">
        <v>50.427077922077927</v>
      </c>
      <c r="G11" s="1842">
        <v>64.040396039603948</v>
      </c>
      <c r="H11" s="1842">
        <v>107.22361937266375</v>
      </c>
      <c r="I11" s="1843">
        <v>101.2517632113821</v>
      </c>
    </row>
    <row r="12" spans="1:16" ht="15">
      <c r="A12" s="1832"/>
      <c r="B12" s="1822"/>
      <c r="C12" s="1841"/>
      <c r="D12" s="1842"/>
      <c r="E12" s="1842"/>
      <c r="F12" s="1841"/>
      <c r="G12" s="1842"/>
      <c r="H12" s="1842"/>
      <c r="I12" s="1843"/>
    </row>
    <row r="13" spans="1:16" ht="15">
      <c r="A13" s="1833" t="s">
        <v>1163</v>
      </c>
      <c r="B13" s="1822"/>
      <c r="C13" s="1841"/>
      <c r="D13" s="1842"/>
      <c r="E13" s="1842"/>
      <c r="F13" s="1841"/>
      <c r="G13" s="1842"/>
      <c r="H13" s="1842"/>
      <c r="I13" s="1844"/>
    </row>
    <row r="14" spans="1:16" ht="15">
      <c r="A14" s="1831" t="s">
        <v>1164</v>
      </c>
      <c r="B14" s="1822" t="s">
        <v>1160</v>
      </c>
      <c r="C14" s="1841">
        <v>77.59</v>
      </c>
      <c r="D14" s="1842">
        <v>73.02</v>
      </c>
      <c r="E14" s="1842">
        <v>74.489999999999995</v>
      </c>
      <c r="F14" s="1841">
        <v>87.059574837310194</v>
      </c>
      <c r="G14" s="1842">
        <v>99.97080200501253</v>
      </c>
      <c r="H14" s="1842">
        <v>184.82553699284009</v>
      </c>
      <c r="I14" s="1845">
        <v>170.39401913875599</v>
      </c>
    </row>
    <row r="15" spans="1:16" ht="15">
      <c r="A15" s="1831" t="s">
        <v>1165</v>
      </c>
      <c r="B15" s="1822" t="s">
        <v>1160</v>
      </c>
      <c r="C15" s="1841">
        <v>76.959999999999994</v>
      </c>
      <c r="D15" s="1842">
        <v>65.63</v>
      </c>
      <c r="E15" s="1842">
        <v>68.930000000000007</v>
      </c>
      <c r="F15" s="1841">
        <v>85.761054852320669</v>
      </c>
      <c r="G15" s="1842">
        <v>94.570593149540514</v>
      </c>
      <c r="H15" s="1842">
        <v>186.65067340067341</v>
      </c>
      <c r="I15" s="1845">
        <v>156.59036568213784</v>
      </c>
    </row>
    <row r="16" spans="1:16" ht="15">
      <c r="A16" s="1831" t="s">
        <v>1166</v>
      </c>
      <c r="B16" s="1822" t="s">
        <v>1160</v>
      </c>
      <c r="C16" s="1841">
        <v>85.18</v>
      </c>
      <c r="D16" s="1842">
        <v>89.73</v>
      </c>
      <c r="E16" s="1842">
        <v>84.4</v>
      </c>
      <c r="F16" s="1841">
        <v>93.963369963369956</v>
      </c>
      <c r="G16" s="1842">
        <v>116.50806451612904</v>
      </c>
      <c r="H16" s="1842">
        <v>190.77217741935485</v>
      </c>
      <c r="I16" s="1845">
        <v>194.16572504708097</v>
      </c>
    </row>
    <row r="17" spans="1:9" ht="15">
      <c r="A17" s="1832"/>
      <c r="B17" s="1822"/>
      <c r="C17" s="1841"/>
      <c r="D17" s="1842"/>
      <c r="E17" s="1842"/>
      <c r="F17" s="1841"/>
      <c r="G17" s="1842"/>
      <c r="H17" s="1842"/>
      <c r="I17" s="1844"/>
    </row>
    <row r="18" spans="1:9" ht="15">
      <c r="A18" s="1833" t="s">
        <v>1167</v>
      </c>
      <c r="B18" s="1822"/>
      <c r="C18" s="1841"/>
      <c r="D18" s="1842"/>
      <c r="E18" s="1842"/>
      <c r="F18" s="1841"/>
      <c r="G18" s="1842"/>
      <c r="H18" s="1842"/>
      <c r="I18" s="1844"/>
    </row>
    <row r="19" spans="1:9" ht="15">
      <c r="A19" s="1831" t="s">
        <v>1164</v>
      </c>
      <c r="B19" s="1822" t="s">
        <v>1160</v>
      </c>
      <c r="C19" s="1841">
        <v>82.22</v>
      </c>
      <c r="D19" s="1842">
        <v>80</v>
      </c>
      <c r="E19" s="1842">
        <v>80.59</v>
      </c>
      <c r="F19" s="1841">
        <v>90.808471454880291</v>
      </c>
      <c r="G19" s="1842">
        <v>106.2237546866631</v>
      </c>
      <c r="H19" s="1842">
        <v>192.72165502418054</v>
      </c>
      <c r="I19" s="1845">
        <v>183.49815950920245</v>
      </c>
    </row>
    <row r="20" spans="1:9" ht="15">
      <c r="A20" s="1831" t="s">
        <v>1165</v>
      </c>
      <c r="B20" s="1822" t="s">
        <v>1160</v>
      </c>
      <c r="C20" s="1841">
        <v>81.67</v>
      </c>
      <c r="D20" s="1842">
        <v>78.17</v>
      </c>
      <c r="E20" s="1842">
        <v>81.33</v>
      </c>
      <c r="F20" s="1841">
        <v>92.862244897959187</v>
      </c>
      <c r="G20" s="1842">
        <v>103.957805907173</v>
      </c>
      <c r="H20" s="1842">
        <v>192.25301204819277</v>
      </c>
      <c r="I20" s="1845">
        <v>181.63473053892216</v>
      </c>
    </row>
    <row r="21" spans="1:9" ht="15">
      <c r="A21" s="1831" t="s">
        <v>1166</v>
      </c>
      <c r="B21" s="1822" t="s">
        <v>1160</v>
      </c>
      <c r="C21" s="1841">
        <v>88.72</v>
      </c>
      <c r="D21" s="1842">
        <v>94.88</v>
      </c>
      <c r="E21" s="1842">
        <v>89.77</v>
      </c>
      <c r="F21" s="1841">
        <v>96.602068965517248</v>
      </c>
      <c r="G21" s="1842">
        <v>123.0793439716312</v>
      </c>
      <c r="H21" s="1842">
        <v>200.69540229885058</v>
      </c>
      <c r="I21" s="1845">
        <v>202.24337349397589</v>
      </c>
    </row>
    <row r="22" spans="1:9" ht="15">
      <c r="A22" s="1832"/>
      <c r="B22" s="1822"/>
      <c r="C22" s="1841"/>
      <c r="D22" s="1842"/>
      <c r="E22" s="1842"/>
      <c r="F22" s="1841"/>
      <c r="G22" s="1842"/>
      <c r="H22" s="1842"/>
      <c r="I22" s="1844"/>
    </row>
    <row r="23" spans="1:9" ht="15">
      <c r="A23" s="1833" t="s">
        <v>1168</v>
      </c>
      <c r="B23" s="1822"/>
      <c r="C23" s="1841"/>
      <c r="D23" s="1842"/>
      <c r="E23" s="1842"/>
      <c r="F23" s="1841"/>
      <c r="G23" s="1842"/>
      <c r="H23" s="1842"/>
      <c r="I23" s="1844"/>
    </row>
    <row r="24" spans="1:9" ht="15">
      <c r="A24" s="1831" t="s">
        <v>1169</v>
      </c>
      <c r="B24" s="1822" t="s">
        <v>1160</v>
      </c>
      <c r="C24" s="1841">
        <v>184.53</v>
      </c>
      <c r="D24" s="1842">
        <v>176.07</v>
      </c>
      <c r="E24" s="1842">
        <v>184.7</v>
      </c>
      <c r="F24" s="1841">
        <v>220.65617128463475</v>
      </c>
      <c r="G24" s="1842">
        <v>371.39285714285717</v>
      </c>
      <c r="H24" s="1842">
        <v>504.30777537796979</v>
      </c>
      <c r="I24" s="1845">
        <v>631.36309523809518</v>
      </c>
    </row>
    <row r="25" spans="1:9" ht="15">
      <c r="A25" s="1831" t="s">
        <v>1170</v>
      </c>
      <c r="B25" s="1822" t="s">
        <v>1160</v>
      </c>
      <c r="C25" s="1841">
        <v>194.74</v>
      </c>
      <c r="D25" s="1842">
        <v>172.57</v>
      </c>
      <c r="E25" s="1842">
        <v>188.1</v>
      </c>
      <c r="F25" s="1841">
        <v>223.36666666666667</v>
      </c>
      <c r="G25" s="1842">
        <v>350.66355140186914</v>
      </c>
      <c r="H25" s="1842">
        <v>497.59756097560978</v>
      </c>
      <c r="I25" s="1845">
        <v>694.33936651583713</v>
      </c>
    </row>
    <row r="26" spans="1:9" ht="15">
      <c r="A26" s="1831" t="s">
        <v>1171</v>
      </c>
      <c r="B26" s="1822" t="s">
        <v>1160</v>
      </c>
      <c r="C26" s="1841">
        <v>188.8</v>
      </c>
      <c r="D26" s="1842">
        <v>169.62</v>
      </c>
      <c r="E26" s="1842">
        <v>194.24</v>
      </c>
      <c r="F26" s="1841">
        <v>231.95872641509433</v>
      </c>
      <c r="G26" s="1842">
        <v>473.55979498861046</v>
      </c>
      <c r="H26" s="1842">
        <v>614.3377997179125</v>
      </c>
      <c r="I26" s="1845">
        <v>846.94362745098044</v>
      </c>
    </row>
    <row r="27" spans="1:9" ht="15">
      <c r="A27" s="1832"/>
      <c r="B27" s="1822"/>
      <c r="C27" s="1841"/>
      <c r="D27" s="1842"/>
      <c r="E27" s="1842"/>
      <c r="F27" s="1841"/>
      <c r="G27" s="1842"/>
      <c r="H27" s="1842"/>
      <c r="I27" s="1844"/>
    </row>
    <row r="28" spans="1:9" ht="15">
      <c r="A28" s="1833" t="s">
        <v>1172</v>
      </c>
      <c r="B28" s="1822"/>
      <c r="C28" s="1841"/>
      <c r="D28" s="1842"/>
      <c r="E28" s="1842"/>
      <c r="F28" s="1841"/>
      <c r="G28" s="1842"/>
      <c r="H28" s="1842"/>
      <c r="I28" s="1844"/>
    </row>
    <row r="29" spans="1:9" ht="15">
      <c r="A29" s="1833" t="s">
        <v>1173</v>
      </c>
      <c r="B29" s="1822"/>
      <c r="C29" s="1841"/>
      <c r="D29" s="1842"/>
      <c r="E29" s="1842"/>
      <c r="F29" s="1841"/>
      <c r="G29" s="1842"/>
      <c r="H29" s="1842"/>
      <c r="I29" s="1844"/>
    </row>
    <row r="30" spans="1:9" ht="15">
      <c r="A30" s="1831" t="s">
        <v>1174</v>
      </c>
      <c r="B30" s="1822" t="s">
        <v>1160</v>
      </c>
      <c r="C30" s="1841">
        <v>97.48</v>
      </c>
      <c r="D30" s="1842">
        <v>127.02</v>
      </c>
      <c r="E30" s="1842">
        <v>94.13</v>
      </c>
      <c r="F30" s="1841">
        <v>124.72302158273381</v>
      </c>
      <c r="G30" s="1842">
        <v>133.86226415094339</v>
      </c>
      <c r="H30" s="1842">
        <v>238.06561085972851</v>
      </c>
      <c r="I30" s="1843">
        <v>186.34817170111288</v>
      </c>
    </row>
    <row r="31" spans="1:9" ht="15">
      <c r="A31" s="1831" t="s">
        <v>1175</v>
      </c>
      <c r="B31" s="1822" t="s">
        <v>1160</v>
      </c>
      <c r="C31" s="1841">
        <v>105.3</v>
      </c>
      <c r="D31" s="1842">
        <v>124.46</v>
      </c>
      <c r="E31" s="1842">
        <v>115.83</v>
      </c>
      <c r="F31" s="1841">
        <v>132.05409582689336</v>
      </c>
      <c r="G31" s="1842">
        <v>174.94010889292196</v>
      </c>
      <c r="H31" s="1842">
        <v>297.44671814671813</v>
      </c>
      <c r="I31" s="1843">
        <v>317.04097222222219</v>
      </c>
    </row>
    <row r="32" spans="1:9" ht="15">
      <c r="A32" s="1831" t="s">
        <v>1176</v>
      </c>
      <c r="B32" s="1822" t="s">
        <v>1160</v>
      </c>
      <c r="C32" s="1841">
        <v>58.86</v>
      </c>
      <c r="D32" s="1842">
        <v>58.57</v>
      </c>
      <c r="E32" s="1842">
        <v>52.57</v>
      </c>
      <c r="F32" s="1841">
        <v>69.119683481701287</v>
      </c>
      <c r="G32" s="1842">
        <v>99.207368421052635</v>
      </c>
      <c r="H32" s="1842">
        <v>168.9837117472853</v>
      </c>
      <c r="I32" s="1843">
        <v>119.30666666666667</v>
      </c>
    </row>
    <row r="33" spans="1:9" ht="15">
      <c r="A33" s="1831" t="s">
        <v>1177</v>
      </c>
      <c r="B33" s="1822" t="s">
        <v>1160</v>
      </c>
      <c r="C33" s="1841">
        <v>82.27</v>
      </c>
      <c r="D33" s="1842">
        <v>70.930000000000007</v>
      </c>
      <c r="E33" s="1842">
        <v>62.87</v>
      </c>
      <c r="F33" s="1841">
        <v>87.658180300500831</v>
      </c>
      <c r="G33" s="1842">
        <v>122.96102150537635</v>
      </c>
      <c r="H33" s="1842">
        <v>221.70072190834904</v>
      </c>
      <c r="I33" s="1843">
        <v>195.65166949632146</v>
      </c>
    </row>
    <row r="34" spans="1:9" ht="15">
      <c r="A34" s="1833" t="s">
        <v>1178</v>
      </c>
      <c r="B34" s="1822"/>
      <c r="C34" s="1841"/>
      <c r="D34" s="1842"/>
      <c r="E34" s="1842"/>
      <c r="F34" s="1841"/>
      <c r="G34" s="1842"/>
      <c r="H34" s="1842"/>
      <c r="I34" s="1844"/>
    </row>
    <row r="35" spans="1:9" ht="15">
      <c r="A35" s="1831" t="s">
        <v>1179</v>
      </c>
      <c r="B35" s="1822" t="s">
        <v>1160</v>
      </c>
      <c r="C35" s="1841">
        <v>63.81</v>
      </c>
      <c r="D35" s="1842">
        <v>66.72</v>
      </c>
      <c r="E35" s="1842">
        <v>68.83</v>
      </c>
      <c r="F35" s="1841">
        <v>76.238008787070441</v>
      </c>
      <c r="G35" s="1842">
        <v>117.94395674740485</v>
      </c>
      <c r="H35" s="1842">
        <v>216.06913795840609</v>
      </c>
      <c r="I35" s="1843">
        <v>205.59188563049852</v>
      </c>
    </row>
    <row r="36" spans="1:9" ht="15">
      <c r="A36" s="1831" t="s">
        <v>1180</v>
      </c>
      <c r="B36" s="1822" t="s">
        <v>1160</v>
      </c>
      <c r="C36" s="1841">
        <v>53.97</v>
      </c>
      <c r="D36" s="1842">
        <v>40.24</v>
      </c>
      <c r="E36" s="1842">
        <v>43.79</v>
      </c>
      <c r="F36" s="1841">
        <v>59.112410071942449</v>
      </c>
      <c r="G36" s="1842">
        <v>66.289440373084602</v>
      </c>
      <c r="H36" s="1842">
        <v>116.86900452488688</v>
      </c>
      <c r="I36" s="1843">
        <v>82.540438247011949</v>
      </c>
    </row>
    <row r="37" spans="1:9" ht="15">
      <c r="A37" s="1831" t="s">
        <v>1181</v>
      </c>
      <c r="B37" s="1822" t="s">
        <v>1160</v>
      </c>
      <c r="C37" s="1841">
        <v>52.99</v>
      </c>
      <c r="D37" s="1842">
        <v>52.14</v>
      </c>
      <c r="E37" s="1842">
        <v>53.97</v>
      </c>
      <c r="F37" s="1841">
        <v>59.970819450697874</v>
      </c>
      <c r="G37" s="1842">
        <v>59.462045784297921</v>
      </c>
      <c r="H37" s="1842">
        <v>82.636053950471691</v>
      </c>
      <c r="I37" s="1843">
        <v>109.63933305251334</v>
      </c>
    </row>
    <row r="38" spans="1:9" ht="15">
      <c r="A38" s="1831" t="s">
        <v>1182</v>
      </c>
      <c r="B38" s="1822" t="s">
        <v>1160</v>
      </c>
      <c r="C38" s="1841">
        <v>64.989999999999995</v>
      </c>
      <c r="D38" s="1842">
        <v>64.239999999999995</v>
      </c>
      <c r="E38" s="1842">
        <v>63.73</v>
      </c>
      <c r="F38" s="1841">
        <v>72.955009276437849</v>
      </c>
      <c r="G38" s="1842">
        <v>101.4029838443785</v>
      </c>
      <c r="H38" s="1842">
        <v>173.74529780564262</v>
      </c>
      <c r="I38" s="1843">
        <v>166.50155279503105</v>
      </c>
    </row>
    <row r="39" spans="1:9" ht="15">
      <c r="A39" s="1831" t="s">
        <v>1183</v>
      </c>
      <c r="B39" s="1822" t="s">
        <v>1160</v>
      </c>
      <c r="C39" s="1841">
        <v>248.64</v>
      </c>
      <c r="D39" s="1842">
        <v>169.76</v>
      </c>
      <c r="E39" s="1842">
        <v>240.86</v>
      </c>
      <c r="F39" s="1841">
        <v>187.41450163780999</v>
      </c>
      <c r="G39" s="1842">
        <v>261.64295277507301</v>
      </c>
      <c r="H39" s="1842">
        <v>390.24913731280321</v>
      </c>
      <c r="I39" s="1843">
        <v>409.21670190274841</v>
      </c>
    </row>
    <row r="40" spans="1:9" ht="15">
      <c r="A40" s="1831" t="s">
        <v>1184</v>
      </c>
      <c r="B40" s="1822" t="s">
        <v>1160</v>
      </c>
      <c r="C40" s="1841">
        <v>91.06</v>
      </c>
      <c r="D40" s="1842">
        <v>104.12</v>
      </c>
      <c r="E40" s="1842">
        <v>139.13999999999999</v>
      </c>
      <c r="F40" s="1841">
        <v>124.48838709677419</v>
      </c>
      <c r="G40" s="1842">
        <v>134.34559966914807</v>
      </c>
      <c r="H40" s="1842">
        <v>196.87718631178709</v>
      </c>
      <c r="I40" s="1843">
        <v>343.21934830633285</v>
      </c>
    </row>
    <row r="41" spans="1:9" ht="15">
      <c r="A41" s="1833"/>
      <c r="B41" s="1822"/>
      <c r="C41" s="1841"/>
      <c r="D41" s="1842"/>
      <c r="E41" s="1842"/>
      <c r="F41" s="1841"/>
      <c r="G41" s="1842"/>
      <c r="H41" s="1842"/>
      <c r="I41" s="1844"/>
    </row>
    <row r="42" spans="1:9" ht="15">
      <c r="A42" s="1833" t="s">
        <v>1185</v>
      </c>
      <c r="B42" s="1822">
        <v>100</v>
      </c>
      <c r="C42" s="1841">
        <v>4765.1899999999996</v>
      </c>
      <c r="D42" s="1842">
        <v>4843.8999999999996</v>
      </c>
      <c r="E42" s="1842">
        <v>3240.08</v>
      </c>
      <c r="F42" s="1846">
        <v>5125.6545049436008</v>
      </c>
      <c r="G42" s="1847">
        <v>5996.7979431336962</v>
      </c>
      <c r="H42" s="1847">
        <v>5939.5583492757587</v>
      </c>
      <c r="I42" s="1843">
        <v>6732.1350605733478</v>
      </c>
    </row>
    <row r="43" spans="1:9" ht="15">
      <c r="A43" s="1833"/>
      <c r="B43" s="1822"/>
      <c r="C43" s="1841"/>
      <c r="D43" s="1842"/>
      <c r="E43" s="1842"/>
      <c r="F43" s="1841"/>
      <c r="G43" s="1848"/>
      <c r="H43" s="1842"/>
      <c r="I43" s="1844"/>
    </row>
    <row r="44" spans="1:9" ht="15">
      <c r="A44" s="1833" t="s">
        <v>1186</v>
      </c>
      <c r="B44" s="1822"/>
      <c r="C44" s="1841"/>
      <c r="D44" s="1842"/>
      <c r="E44" s="1842"/>
      <c r="F44" s="1841"/>
      <c r="G44" s="1842"/>
      <c r="H44" s="1842"/>
      <c r="I44" s="1844"/>
    </row>
    <row r="45" spans="1:9" ht="15">
      <c r="A45" s="1831" t="s">
        <v>1187</v>
      </c>
      <c r="B45" s="1822" t="s">
        <v>1160</v>
      </c>
      <c r="C45" s="1841">
        <v>96.61</v>
      </c>
      <c r="D45" s="1842">
        <v>98.86</v>
      </c>
      <c r="E45" s="1842">
        <v>131.83000000000001</v>
      </c>
      <c r="F45" s="1841">
        <v>139.61224489795919</v>
      </c>
      <c r="G45" s="1842">
        <v>139.3235294117647</v>
      </c>
      <c r="H45" s="1842">
        <v>241.66539923954372</v>
      </c>
      <c r="I45" s="1843">
        <v>256.16477272727275</v>
      </c>
    </row>
    <row r="46" spans="1:9" ht="15">
      <c r="A46" s="1831" t="s">
        <v>1188</v>
      </c>
      <c r="B46" s="1822" t="s">
        <v>1160</v>
      </c>
      <c r="C46" s="1841">
        <v>49.71</v>
      </c>
      <c r="D46" s="1842">
        <v>41.62</v>
      </c>
      <c r="E46" s="1842">
        <v>48.6</v>
      </c>
      <c r="F46" s="1841">
        <v>65.028650142354707</v>
      </c>
      <c r="G46" s="1842">
        <v>50.743495370370375</v>
      </c>
      <c r="H46" s="1842">
        <v>74.480026733763168</v>
      </c>
      <c r="I46" s="1843">
        <v>116.40218628088427</v>
      </c>
    </row>
    <row r="47" spans="1:9" ht="15">
      <c r="A47" s="1831" t="s">
        <v>1189</v>
      </c>
      <c r="B47" s="1822" t="s">
        <v>1160</v>
      </c>
      <c r="C47" s="1841">
        <v>50.91</v>
      </c>
      <c r="D47" s="1842">
        <v>49.74</v>
      </c>
      <c r="E47" s="1842">
        <v>51.84</v>
      </c>
      <c r="F47" s="1841">
        <v>53.13439930855661</v>
      </c>
      <c r="G47" s="1842">
        <v>59.037788018433183</v>
      </c>
      <c r="H47" s="1842">
        <v>93.505718954248366</v>
      </c>
      <c r="I47" s="1843">
        <v>91.433804627249359</v>
      </c>
    </row>
    <row r="48" spans="1:9" ht="15">
      <c r="A48" s="1832"/>
      <c r="B48" s="1822"/>
      <c r="C48" s="1841"/>
      <c r="D48" s="1842"/>
      <c r="E48" s="1842"/>
      <c r="F48" s="1841"/>
      <c r="G48" s="1842"/>
      <c r="H48" s="1842"/>
      <c r="I48" s="1844"/>
    </row>
    <row r="49" spans="1:9" ht="15">
      <c r="A49" s="1833" t="s">
        <v>1190</v>
      </c>
      <c r="B49" s="1822"/>
      <c r="C49" s="1841"/>
      <c r="D49" s="1842"/>
      <c r="E49" s="1842"/>
      <c r="F49" s="1849"/>
      <c r="G49" s="1850"/>
      <c r="H49" s="1842"/>
      <c r="I49" s="1844"/>
    </row>
    <row r="50" spans="1:9" ht="15">
      <c r="A50" s="1831" t="s">
        <v>1191</v>
      </c>
      <c r="B50" s="1822" t="s">
        <v>1160</v>
      </c>
      <c r="C50" s="1841">
        <v>57.44</v>
      </c>
      <c r="D50" s="1842">
        <v>46.49</v>
      </c>
      <c r="E50" s="1842">
        <v>46.63</v>
      </c>
      <c r="F50" s="1849">
        <v>50.358491709972782</v>
      </c>
      <c r="G50" s="1850">
        <v>48.179724431039205</v>
      </c>
      <c r="H50" s="1842">
        <v>61.365707064628722</v>
      </c>
      <c r="I50" s="1843">
        <v>91.893398922721772</v>
      </c>
    </row>
    <row r="51" spans="1:9" ht="15">
      <c r="A51" s="1831" t="s">
        <v>1192</v>
      </c>
      <c r="B51" s="1822" t="s">
        <v>1160</v>
      </c>
      <c r="C51" s="1841">
        <v>47.53</v>
      </c>
      <c r="D51" s="1842">
        <v>43.36</v>
      </c>
      <c r="E51" s="1842">
        <v>54.89</v>
      </c>
      <c r="F51" s="1849">
        <v>47.866824894514771</v>
      </c>
      <c r="G51" s="1850">
        <v>51.96857142857143</v>
      </c>
      <c r="H51" s="1842">
        <v>87.260225563909771</v>
      </c>
      <c r="I51" s="1843">
        <v>93.9681379713534</v>
      </c>
    </row>
    <row r="52" spans="1:9" ht="15">
      <c r="A52" s="1831" t="s">
        <v>1193</v>
      </c>
      <c r="B52" s="1822" t="s">
        <v>1160</v>
      </c>
      <c r="C52" s="1841">
        <v>93.36</v>
      </c>
      <c r="D52" s="1842">
        <v>76.13</v>
      </c>
      <c r="E52" s="1842">
        <v>85.69</v>
      </c>
      <c r="F52" s="1849">
        <v>89.908835904628333</v>
      </c>
      <c r="G52" s="1850">
        <v>96.793427230046944</v>
      </c>
      <c r="H52" s="1842">
        <v>180.06896551724137</v>
      </c>
      <c r="I52" s="1843">
        <v>296.98056801195816</v>
      </c>
    </row>
    <row r="53" spans="1:9" ht="15">
      <c r="A53" s="1832"/>
      <c r="B53" s="1822"/>
      <c r="C53" s="1841"/>
      <c r="D53" s="1842"/>
      <c r="E53" s="1842"/>
      <c r="F53" s="1849"/>
      <c r="G53" s="1850"/>
      <c r="H53" s="1842"/>
      <c r="I53" s="1844"/>
    </row>
    <row r="54" spans="1:9" ht="15">
      <c r="A54" s="1833" t="s">
        <v>1194</v>
      </c>
      <c r="B54" s="1822"/>
      <c r="C54" s="1841"/>
      <c r="D54" s="1842"/>
      <c r="E54" s="1842"/>
      <c r="F54" s="1849"/>
      <c r="G54" s="1850"/>
      <c r="H54" s="1842"/>
      <c r="I54" s="1844"/>
    </row>
    <row r="55" spans="1:9" ht="15">
      <c r="A55" s="1833" t="s">
        <v>1195</v>
      </c>
      <c r="B55" s="1822"/>
      <c r="C55" s="1841"/>
      <c r="D55" s="1842"/>
      <c r="E55" s="1842"/>
      <c r="F55" s="1849"/>
      <c r="G55" s="1850"/>
      <c r="H55" s="1842"/>
      <c r="I55" s="1844"/>
    </row>
    <row r="56" spans="1:9" ht="15">
      <c r="A56" s="1831" t="s">
        <v>1196</v>
      </c>
      <c r="B56" s="1822" t="s">
        <v>1160</v>
      </c>
      <c r="C56" s="1841">
        <v>653.26</v>
      </c>
      <c r="D56" s="1842">
        <v>633.52</v>
      </c>
      <c r="E56" s="1842">
        <v>705.13</v>
      </c>
      <c r="F56" s="1849">
        <v>692.01257861635224</v>
      </c>
      <c r="G56" s="1850">
        <v>770.20710059171597</v>
      </c>
      <c r="H56" s="1842">
        <v>1410.4670658682635</v>
      </c>
      <c r="I56" s="1843">
        <v>1571.244635193133</v>
      </c>
    </row>
    <row r="57" spans="1:9" ht="15">
      <c r="A57" s="1831" t="s">
        <v>1197</v>
      </c>
      <c r="B57" s="1822" t="s">
        <v>1160</v>
      </c>
      <c r="C57" s="1841">
        <v>530.63</v>
      </c>
      <c r="D57" s="1842">
        <v>512.32000000000005</v>
      </c>
      <c r="E57" s="1842">
        <v>558.54999999999995</v>
      </c>
      <c r="F57" s="1849">
        <v>574.65925925925922</v>
      </c>
      <c r="G57" s="1850">
        <v>634.47568389057756</v>
      </c>
      <c r="H57" s="1842">
        <v>1043.0983847283408</v>
      </c>
      <c r="I57" s="1843">
        <v>1191.544776119403</v>
      </c>
    </row>
    <row r="58" spans="1:9" ht="15">
      <c r="A58" s="1831" t="s">
        <v>1198</v>
      </c>
      <c r="B58" s="1822" t="s">
        <v>1160</v>
      </c>
      <c r="C58" s="1841">
        <v>338.36</v>
      </c>
      <c r="D58" s="1842">
        <v>365.86</v>
      </c>
      <c r="E58" s="1842">
        <v>393.3</v>
      </c>
      <c r="F58" s="1849">
        <v>387.64705882352939</v>
      </c>
      <c r="G58" s="1850">
        <v>459.3984962406015</v>
      </c>
      <c r="H58" s="1842">
        <v>761.63176265270511</v>
      </c>
      <c r="I58" s="1843">
        <v>890.23195876288662</v>
      </c>
    </row>
    <row r="59" spans="1:9" ht="15">
      <c r="A59" s="1831" t="s">
        <v>1199</v>
      </c>
      <c r="B59" s="1822" t="s">
        <v>1160</v>
      </c>
      <c r="C59" s="1841">
        <v>501.98</v>
      </c>
      <c r="D59" s="1842">
        <v>566.08000000000004</v>
      </c>
      <c r="E59" s="1842">
        <v>578.38</v>
      </c>
      <c r="F59" s="1849">
        <v>609.01913875598086</v>
      </c>
      <c r="G59" s="1850">
        <v>626.34837092731834</v>
      </c>
      <c r="H59" s="1842">
        <v>1097.7309782608695</v>
      </c>
      <c r="I59" s="1843">
        <v>1227.753807106599</v>
      </c>
    </row>
    <row r="60" spans="1:9" ht="15">
      <c r="A60" s="1833" t="s">
        <v>1200</v>
      </c>
      <c r="B60" s="1822"/>
      <c r="C60" s="1841"/>
      <c r="D60" s="1842"/>
      <c r="E60" s="1842"/>
      <c r="F60" s="1849"/>
      <c r="G60" s="1850"/>
      <c r="H60" s="1842"/>
      <c r="I60" s="1844"/>
    </row>
    <row r="61" spans="1:9" ht="15">
      <c r="A61" s="1831" t="s">
        <v>1201</v>
      </c>
      <c r="B61" s="1822" t="s">
        <v>1160</v>
      </c>
      <c r="C61" s="1841">
        <v>133.66</v>
      </c>
      <c r="D61" s="1842">
        <v>127.21</v>
      </c>
      <c r="E61" s="1842">
        <v>138.12</v>
      </c>
      <c r="F61" s="1849">
        <v>154.48613376835237</v>
      </c>
      <c r="G61" s="1850">
        <v>157.50803858520899</v>
      </c>
      <c r="H61" s="1842">
        <v>319.78052126200276</v>
      </c>
      <c r="I61" s="1843">
        <v>327.70705521472394</v>
      </c>
    </row>
    <row r="62" spans="1:9" ht="15">
      <c r="A62" s="1831" t="s">
        <v>1202</v>
      </c>
      <c r="B62" s="1822" t="s">
        <v>1160</v>
      </c>
      <c r="C62" s="1841">
        <v>257.89</v>
      </c>
      <c r="D62" s="1842">
        <v>253.66</v>
      </c>
      <c r="E62" s="1842">
        <v>288.8</v>
      </c>
      <c r="F62" s="1849">
        <v>322.34417344173443</v>
      </c>
      <c r="G62" s="1850">
        <v>357.93598233995584</v>
      </c>
      <c r="H62" s="1842">
        <v>608.38521400778211</v>
      </c>
      <c r="I62" s="1843">
        <v>614.51</v>
      </c>
    </row>
    <row r="63" spans="1:9" ht="15">
      <c r="A63" s="1831" t="s">
        <v>1203</v>
      </c>
      <c r="B63" s="1822" t="s">
        <v>1160</v>
      </c>
      <c r="C63" s="1841">
        <v>264.67</v>
      </c>
      <c r="D63" s="1842">
        <v>363.21</v>
      </c>
      <c r="E63" s="1842">
        <v>325.8</v>
      </c>
      <c r="F63" s="1849">
        <v>348.53773584905662</v>
      </c>
      <c r="G63" s="1850">
        <v>407.23981900452486</v>
      </c>
      <c r="H63" s="1842">
        <v>621.89189189189187</v>
      </c>
      <c r="I63" s="1843">
        <v>592.81990521327009</v>
      </c>
    </row>
    <row r="64" spans="1:9" ht="15">
      <c r="A64" s="1832"/>
      <c r="B64" s="1822"/>
      <c r="C64" s="1841"/>
      <c r="D64" s="1842"/>
      <c r="E64" s="1842"/>
      <c r="F64" s="1849"/>
      <c r="G64" s="1850"/>
      <c r="H64" s="1842"/>
      <c r="I64" s="1844"/>
    </row>
    <row r="65" spans="1:9" ht="15">
      <c r="A65" s="1833" t="s">
        <v>1204</v>
      </c>
      <c r="B65" s="1822"/>
      <c r="C65" s="1841"/>
      <c r="D65" s="1842"/>
      <c r="E65" s="1842"/>
      <c r="F65" s="1849"/>
      <c r="G65" s="1850"/>
      <c r="H65" s="1842"/>
      <c r="I65" s="1844"/>
    </row>
    <row r="66" spans="1:9" ht="15">
      <c r="A66" s="1831" t="s">
        <v>1205</v>
      </c>
      <c r="B66" s="1822" t="s">
        <v>1160</v>
      </c>
      <c r="C66" s="1841">
        <v>874.98</v>
      </c>
      <c r="D66" s="1842">
        <v>821.69</v>
      </c>
      <c r="E66" s="1842">
        <v>845.17</v>
      </c>
      <c r="F66" s="1849">
        <v>935.27472527472526</v>
      </c>
      <c r="G66" s="1850">
        <v>1021.0443037974684</v>
      </c>
      <c r="H66" s="1842">
        <v>1596.8103448275863</v>
      </c>
      <c r="I66" s="1843">
        <v>2208.0504201680674</v>
      </c>
    </row>
    <row r="67" spans="1:9" ht="15">
      <c r="A67" s="1831" t="s">
        <v>1203</v>
      </c>
      <c r="B67" s="1822" t="s">
        <v>1160</v>
      </c>
      <c r="C67" s="1841">
        <v>503.92</v>
      </c>
      <c r="D67" s="1842">
        <v>537.12</v>
      </c>
      <c r="E67" s="1842">
        <v>662.56</v>
      </c>
      <c r="F67" s="1849">
        <v>618.25301204819277</v>
      </c>
      <c r="G67" s="1850">
        <v>625.38461538461536</v>
      </c>
      <c r="H67" s="1842">
        <v>1081.9444444444443</v>
      </c>
      <c r="I67" s="1843">
        <v>1117.3076923076924</v>
      </c>
    </row>
    <row r="68" spans="1:9" ht="15">
      <c r="A68" s="1831" t="s">
        <v>1198</v>
      </c>
      <c r="B68" s="1822" t="s">
        <v>1160</v>
      </c>
      <c r="C68" s="1841">
        <v>555.59</v>
      </c>
      <c r="D68" s="1842">
        <v>513.47</v>
      </c>
      <c r="E68" s="1842">
        <v>516.20000000000005</v>
      </c>
      <c r="F68" s="1849">
        <v>576.62068965517244</v>
      </c>
      <c r="G68" s="1850">
        <v>637.47524752475249</v>
      </c>
      <c r="H68" s="1842">
        <v>1103.1313131313132</v>
      </c>
      <c r="I68" s="1843">
        <v>1342.8571428571429</v>
      </c>
    </row>
    <row r="69" spans="1:9" ht="15">
      <c r="A69" s="1831" t="s">
        <v>1206</v>
      </c>
      <c r="B69" s="1822" t="s">
        <v>1160</v>
      </c>
      <c r="C69" s="1841">
        <v>1349.17</v>
      </c>
      <c r="D69" s="1842">
        <v>1138.18</v>
      </c>
      <c r="E69" s="1842">
        <v>1231.8800000000001</v>
      </c>
      <c r="F69" s="1849">
        <v>1356.4814814814815</v>
      </c>
      <c r="G69" s="1850">
        <v>1255.2631578947369</v>
      </c>
      <c r="H69" s="1842">
        <v>1982.4473684210527</v>
      </c>
      <c r="I69" s="1843">
        <v>2219.3396226415093</v>
      </c>
    </row>
    <row r="70" spans="1:9" ht="15">
      <c r="A70" s="1832"/>
      <c r="B70" s="1822"/>
      <c r="C70" s="1841"/>
      <c r="D70" s="1842"/>
      <c r="E70" s="1842"/>
      <c r="F70" s="1849"/>
      <c r="G70" s="1850"/>
      <c r="H70" s="1842"/>
      <c r="I70" s="1844"/>
    </row>
    <row r="71" spans="1:9" ht="15">
      <c r="A71" s="1833" t="s">
        <v>1207</v>
      </c>
      <c r="B71" s="1822"/>
      <c r="C71" s="1841"/>
      <c r="D71" s="1842"/>
      <c r="E71" s="1842"/>
      <c r="F71" s="1849"/>
      <c r="G71" s="1850"/>
      <c r="H71" s="1842"/>
      <c r="I71" s="1844"/>
    </row>
    <row r="72" spans="1:9" ht="15">
      <c r="A72" s="1831" t="s">
        <v>1208</v>
      </c>
      <c r="B72" s="1822" t="s">
        <v>1160</v>
      </c>
      <c r="C72" s="1841">
        <v>1300.31</v>
      </c>
      <c r="D72" s="1842">
        <v>1374.54</v>
      </c>
      <c r="E72" s="1842">
        <v>1566.61</v>
      </c>
      <c r="F72" s="1849">
        <v>1568.53889943074</v>
      </c>
      <c r="G72" s="1850">
        <v>1644.6900269541779</v>
      </c>
      <c r="H72" s="1842">
        <v>1994.5674300254452</v>
      </c>
      <c r="I72" s="1843">
        <v>2425.4050925925926</v>
      </c>
    </row>
    <row r="73" spans="1:9" ht="15">
      <c r="A73" s="1831" t="s">
        <v>1209</v>
      </c>
      <c r="B73" s="1822" t="s">
        <v>1160</v>
      </c>
      <c r="C73" s="1841">
        <v>689.35</v>
      </c>
      <c r="D73" s="1842">
        <v>690.09</v>
      </c>
      <c r="E73" s="1842">
        <v>746.17</v>
      </c>
      <c r="F73" s="1849">
        <v>753.90786749482402</v>
      </c>
      <c r="G73" s="1850">
        <v>787.92828685258962</v>
      </c>
      <c r="H73" s="1842">
        <v>1285.8905529953918</v>
      </c>
      <c r="I73" s="1843">
        <v>1691.5828220858896</v>
      </c>
    </row>
    <row r="74" spans="1:9" ht="15">
      <c r="A74" s="1831" t="s">
        <v>1210</v>
      </c>
      <c r="B74" s="1822" t="s">
        <v>1160</v>
      </c>
      <c r="C74" s="1841">
        <v>478.46</v>
      </c>
      <c r="D74" s="1842">
        <v>454.2</v>
      </c>
      <c r="E74" s="1842">
        <v>499.05</v>
      </c>
      <c r="F74" s="1849">
        <v>570.82909090909095</v>
      </c>
      <c r="G74" s="1850">
        <v>621.17213114754099</v>
      </c>
      <c r="H74" s="1842">
        <v>960.66176470588232</v>
      </c>
      <c r="I74" s="1843">
        <v>1272.6510067114093</v>
      </c>
    </row>
    <row r="75" spans="1:9" ht="15">
      <c r="A75" s="1831" t="s">
        <v>1211</v>
      </c>
      <c r="B75" s="1822" t="s">
        <v>1160</v>
      </c>
      <c r="C75" s="1841">
        <v>402.44</v>
      </c>
      <c r="D75" s="1842">
        <v>414.46</v>
      </c>
      <c r="E75" s="1842">
        <v>429.52</v>
      </c>
      <c r="F75" s="1849">
        <v>449.05525238744883</v>
      </c>
      <c r="G75" s="1850">
        <v>522.08901734104052</v>
      </c>
      <c r="H75" s="1842">
        <v>969.61172901921134</v>
      </c>
      <c r="I75" s="1843">
        <v>1143.8994691439948</v>
      </c>
    </row>
    <row r="76" spans="1:9" ht="15">
      <c r="A76" s="1832"/>
      <c r="B76" s="1822"/>
      <c r="C76" s="1841"/>
      <c r="D76" s="1842"/>
      <c r="E76" s="1842"/>
      <c r="F76" s="1849"/>
      <c r="G76" s="1850"/>
      <c r="H76" s="1842"/>
      <c r="I76" s="1844"/>
    </row>
    <row r="77" spans="1:9" ht="15">
      <c r="A77" s="1833" t="s">
        <v>1212</v>
      </c>
      <c r="B77" s="1822"/>
      <c r="C77" s="1841"/>
      <c r="D77" s="1842"/>
      <c r="E77" s="1842"/>
      <c r="F77" s="1849"/>
      <c r="G77" s="1850"/>
      <c r="H77" s="1842"/>
      <c r="I77" s="1844"/>
    </row>
    <row r="78" spans="1:9" ht="15">
      <c r="A78" s="1831" t="s">
        <v>1213</v>
      </c>
      <c r="B78" s="1822" t="s">
        <v>1214</v>
      </c>
      <c r="C78" s="1841">
        <v>13.29</v>
      </c>
      <c r="D78" s="1842">
        <v>14.54</v>
      </c>
      <c r="E78" s="1842">
        <v>17.59</v>
      </c>
      <c r="F78" s="1849">
        <v>17.061748998664889</v>
      </c>
      <c r="G78" s="1850">
        <v>17.104910080844739</v>
      </c>
      <c r="H78" s="1842">
        <v>37.122290897415319</v>
      </c>
      <c r="I78" s="1843">
        <v>48.577260245035909</v>
      </c>
    </row>
    <row r="79" spans="1:9" ht="15">
      <c r="A79" s="1831" t="s">
        <v>1215</v>
      </c>
      <c r="B79" s="1822" t="s">
        <v>1214</v>
      </c>
      <c r="C79" s="1841">
        <v>12.66</v>
      </c>
      <c r="D79" s="1842">
        <v>13.84</v>
      </c>
      <c r="E79" s="1842">
        <v>16.87</v>
      </c>
      <c r="F79" s="1849">
        <v>16.315450125239426</v>
      </c>
      <c r="G79" s="1850">
        <v>16.399536107912482</v>
      </c>
      <c r="H79" s="1842">
        <v>36.285808477237047</v>
      </c>
      <c r="I79" s="1843">
        <v>47.481521294021292</v>
      </c>
    </row>
    <row r="80" spans="1:9" ht="15">
      <c r="A80" s="1832"/>
      <c r="B80" s="1822"/>
      <c r="C80" s="1841"/>
      <c r="D80" s="1842"/>
      <c r="E80" s="1842"/>
      <c r="F80" s="1849"/>
      <c r="G80" s="1850"/>
      <c r="H80" s="1842"/>
      <c r="I80" s="1844"/>
    </row>
    <row r="81" spans="1:9" ht="15">
      <c r="A81" s="1833" t="s">
        <v>1216</v>
      </c>
      <c r="B81" s="1822"/>
      <c r="C81" s="1841"/>
      <c r="D81" s="1842"/>
      <c r="E81" s="1842"/>
      <c r="F81" s="1849"/>
      <c r="G81" s="1850"/>
      <c r="H81" s="1842"/>
      <c r="I81" s="1844"/>
    </row>
    <row r="82" spans="1:9" ht="15">
      <c r="A82" s="1831" t="s">
        <v>1217</v>
      </c>
      <c r="B82" s="1822" t="s">
        <v>1160</v>
      </c>
      <c r="C82" s="1841">
        <v>168.45</v>
      </c>
      <c r="D82" s="1842">
        <v>108.36</v>
      </c>
      <c r="E82" s="1842">
        <v>120.74</v>
      </c>
      <c r="F82" s="1849">
        <v>177.76699029126215</v>
      </c>
      <c r="G82" s="1850">
        <v>194.25061425061426</v>
      </c>
      <c r="H82" s="1842">
        <v>278.10850439882699</v>
      </c>
      <c r="I82" s="1843">
        <v>283.78472222222223</v>
      </c>
    </row>
    <row r="83" spans="1:9" ht="15">
      <c r="A83" s="1831" t="s">
        <v>1218</v>
      </c>
      <c r="B83" s="1822" t="s">
        <v>1160</v>
      </c>
      <c r="C83" s="1841">
        <v>78.099999999999994</v>
      </c>
      <c r="D83" s="1842">
        <v>73.180000000000007</v>
      </c>
      <c r="E83" s="1842">
        <v>132.44</v>
      </c>
      <c r="F83" s="1849">
        <v>127.90163934426229</v>
      </c>
      <c r="G83" s="1850">
        <v>140.66666666666666</v>
      </c>
      <c r="H83" s="1842">
        <v>159.16666666666666</v>
      </c>
      <c r="I83" s="1843">
        <v>210</v>
      </c>
    </row>
    <row r="84" spans="1:9" ht="15">
      <c r="A84" s="1832"/>
      <c r="B84" s="1822"/>
      <c r="C84" s="1841"/>
      <c r="D84" s="1842"/>
      <c r="E84" s="1842"/>
      <c r="F84" s="1849"/>
      <c r="G84" s="1850"/>
      <c r="H84" s="1842"/>
      <c r="I84" s="1844"/>
    </row>
    <row r="85" spans="1:9" ht="15">
      <c r="A85" s="1833" t="s">
        <v>1219</v>
      </c>
      <c r="B85" s="1822"/>
      <c r="C85" s="1841"/>
      <c r="D85" s="1842"/>
      <c r="E85" s="1842"/>
      <c r="F85" s="1849"/>
      <c r="G85" s="1850"/>
      <c r="H85" s="1842"/>
      <c r="I85" s="1844"/>
    </row>
    <row r="86" spans="1:9" ht="15">
      <c r="A86" s="1831" t="s">
        <v>1220</v>
      </c>
      <c r="B86" s="1822" t="s">
        <v>1160</v>
      </c>
      <c r="C86" s="1841">
        <v>904.37</v>
      </c>
      <c r="D86" s="1842">
        <v>607.61</v>
      </c>
      <c r="E86" s="1842">
        <v>540.89</v>
      </c>
      <c r="F86" s="1849">
        <v>541.12076401725199</v>
      </c>
      <c r="G86" s="1850">
        <v>723.26613439787093</v>
      </c>
      <c r="H86" s="1842">
        <v>1587.693575895395</v>
      </c>
      <c r="I86" s="1843">
        <v>1619.0093750000001</v>
      </c>
    </row>
    <row r="87" spans="1:9" ht="15">
      <c r="A87" s="1831" t="s">
        <v>1221</v>
      </c>
      <c r="B87" s="1822" t="s">
        <v>1160</v>
      </c>
      <c r="C87" s="1841">
        <v>264.52</v>
      </c>
      <c r="D87" s="1842">
        <v>239.2</v>
      </c>
      <c r="E87" s="1842">
        <v>233.8</v>
      </c>
      <c r="F87" s="1849">
        <v>2126.4179104477612</v>
      </c>
      <c r="G87" s="1850">
        <v>3311.7045454545455</v>
      </c>
      <c r="H87" s="1842">
        <v>1192.882096069869</v>
      </c>
      <c r="I87" s="1843">
        <v>658.85804416403789</v>
      </c>
    </row>
    <row r="88" spans="1:9" ht="15">
      <c r="A88" s="1831" t="s">
        <v>1222</v>
      </c>
      <c r="B88" s="1822" t="s">
        <v>1160</v>
      </c>
      <c r="C88" s="1841">
        <v>360.44</v>
      </c>
      <c r="D88" s="1842">
        <v>346.76</v>
      </c>
      <c r="E88" s="1842">
        <v>221.92</v>
      </c>
      <c r="F88" s="1849">
        <v>217.02072538860102</v>
      </c>
      <c r="G88" s="1850">
        <v>208.68157894736842</v>
      </c>
      <c r="H88" s="1842">
        <v>173.45812807881774</v>
      </c>
      <c r="I88" s="1843">
        <v>602.04058624577226</v>
      </c>
    </row>
    <row r="89" spans="1:9" ht="15.75" thickBot="1">
      <c r="A89" s="1834"/>
      <c r="B89" s="1823"/>
      <c r="C89" s="1835"/>
      <c r="D89" s="1836"/>
      <c r="E89" s="1836"/>
      <c r="F89" s="1837"/>
      <c r="G89" s="1838"/>
      <c r="H89" s="1839"/>
      <c r="I89" s="1840"/>
    </row>
    <row r="90" spans="1:9" ht="15">
      <c r="A90" s="348" t="s">
        <v>374</v>
      </c>
      <c r="B90" s="676"/>
      <c r="C90" s="676"/>
      <c r="D90" s="676"/>
      <c r="E90" s="676"/>
      <c r="F90" s="676"/>
      <c r="G90" s="676"/>
      <c r="H90" s="348"/>
      <c r="I90" s="677" t="s">
        <v>47</v>
      </c>
    </row>
  </sheetData>
  <mergeCells count="4">
    <mergeCell ref="A3:I3"/>
    <mergeCell ref="A5:A7"/>
    <mergeCell ref="B5:B7"/>
    <mergeCell ref="C5:I6"/>
  </mergeCells>
  <hyperlinks>
    <hyperlink ref="I2" location="පටුන!A1" display="පටුන වෙත"/>
  </hyperlinks>
  <pageMargins left="0.7" right="0.7" top="0.75" bottom="0.75" header="0.3" footer="0.3"/>
  <pageSetup paperSize="9" orientation="portrait" horizontalDpi="4294967294" verticalDpi="4294967294"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113"/>
  <sheetViews>
    <sheetView showGridLines="0" zoomScale="95" zoomScaleNormal="95" workbookViewId="0">
      <selection activeCell="L2" sqref="L2"/>
    </sheetView>
  </sheetViews>
  <sheetFormatPr defaultRowHeight="14.25"/>
  <cols>
    <col min="2" max="2" width="12.625" customWidth="1"/>
    <col min="24" max="24" width="17.125" bestFit="1" customWidth="1"/>
  </cols>
  <sheetData>
    <row r="1" spans="1:25" ht="15.75">
      <c r="A1" s="574" t="s">
        <v>114</v>
      </c>
      <c r="B1" s="604"/>
      <c r="C1" s="678"/>
      <c r="D1" s="678"/>
      <c r="E1" s="678"/>
      <c r="F1" s="678"/>
      <c r="G1" s="678"/>
      <c r="H1" s="678"/>
      <c r="I1" s="678"/>
      <c r="J1" s="679"/>
      <c r="K1" s="679"/>
      <c r="L1" s="491" t="s">
        <v>1223</v>
      </c>
      <c r="M1" s="679"/>
      <c r="N1" s="679"/>
    </row>
    <row r="2" spans="1:25" ht="15.75">
      <c r="A2" s="604"/>
      <c r="B2" s="604"/>
      <c r="C2" s="678"/>
      <c r="D2" s="678"/>
      <c r="E2" s="678"/>
      <c r="F2" s="678"/>
      <c r="G2" s="678"/>
      <c r="H2" s="678"/>
      <c r="I2" s="678"/>
      <c r="J2" s="679"/>
      <c r="K2" s="679"/>
      <c r="L2" s="1981" t="s">
        <v>1482</v>
      </c>
      <c r="M2" s="679"/>
      <c r="N2" s="679"/>
    </row>
    <row r="3" spans="1:25" ht="15.75">
      <c r="A3" s="2236" t="s">
        <v>1224</v>
      </c>
      <c r="B3" s="2236"/>
      <c r="C3" s="2236"/>
      <c r="D3" s="2236"/>
      <c r="E3" s="2236"/>
      <c r="F3" s="2236"/>
      <c r="G3" s="2236"/>
      <c r="H3" s="2236"/>
      <c r="I3" s="2236"/>
      <c r="J3" s="2236"/>
      <c r="K3" s="2236"/>
      <c r="L3" s="2236"/>
      <c r="M3" s="679"/>
      <c r="N3" s="679"/>
    </row>
    <row r="4" spans="1:25" ht="15" thickBot="1">
      <c r="A4" s="679"/>
      <c r="B4" s="679"/>
      <c r="C4" s="679"/>
      <c r="D4" s="679"/>
      <c r="E4" s="679"/>
      <c r="F4" s="679"/>
      <c r="G4" s="679"/>
      <c r="H4" s="679"/>
      <c r="I4" s="680"/>
      <c r="J4" s="679"/>
      <c r="K4" s="679"/>
      <c r="L4" s="680"/>
      <c r="M4" s="679"/>
      <c r="N4" s="679"/>
    </row>
    <row r="5" spans="1:25">
      <c r="A5" s="2237" t="s">
        <v>1225</v>
      </c>
      <c r="B5" s="2238"/>
      <c r="C5" s="2243" t="s">
        <v>1226</v>
      </c>
      <c r="D5" s="2244"/>
      <c r="E5" s="2243" t="s">
        <v>1227</v>
      </c>
      <c r="F5" s="2247"/>
      <c r="G5" s="2243" t="s">
        <v>1228</v>
      </c>
      <c r="H5" s="2247"/>
      <c r="I5" s="2249" t="s">
        <v>1229</v>
      </c>
      <c r="J5" s="2247"/>
      <c r="K5" s="2249" t="s">
        <v>122</v>
      </c>
      <c r="L5" s="2251"/>
      <c r="M5" s="679"/>
      <c r="N5" s="679"/>
    </row>
    <row r="6" spans="1:25">
      <c r="A6" s="2239"/>
      <c r="B6" s="2240"/>
      <c r="C6" s="2245"/>
      <c r="D6" s="2246"/>
      <c r="E6" s="2245"/>
      <c r="F6" s="2248"/>
      <c r="G6" s="2245"/>
      <c r="H6" s="2248"/>
      <c r="I6" s="2250"/>
      <c r="J6" s="2248"/>
      <c r="K6" s="2250"/>
      <c r="L6" s="2252"/>
      <c r="M6" s="679"/>
      <c r="N6" s="679"/>
    </row>
    <row r="7" spans="1:25" s="682" customFormat="1" ht="54.75" thickBot="1">
      <c r="A7" s="2241"/>
      <c r="B7" s="2242"/>
      <c r="C7" s="1866" t="s">
        <v>1230</v>
      </c>
      <c r="D7" s="1867" t="s">
        <v>1231</v>
      </c>
      <c r="E7" s="1866" t="s">
        <v>1230</v>
      </c>
      <c r="F7" s="1868" t="s">
        <v>1231</v>
      </c>
      <c r="G7" s="1866" t="s">
        <v>1230</v>
      </c>
      <c r="H7" s="1868" t="s">
        <v>1231</v>
      </c>
      <c r="I7" s="1866" t="s">
        <v>1230</v>
      </c>
      <c r="J7" s="1868" t="s">
        <v>1231</v>
      </c>
      <c r="K7" s="1866" t="s">
        <v>1230</v>
      </c>
      <c r="L7" s="1869" t="s">
        <v>1231</v>
      </c>
      <c r="M7" s="681"/>
      <c r="N7" s="681"/>
    </row>
    <row r="8" spans="1:25" ht="15">
      <c r="A8" s="1851"/>
      <c r="B8" s="1862"/>
      <c r="C8" s="687"/>
      <c r="D8" s="684"/>
      <c r="E8" s="685"/>
      <c r="F8" s="686"/>
      <c r="G8" s="686"/>
      <c r="H8" s="686"/>
      <c r="I8" s="686"/>
      <c r="J8" s="687"/>
      <c r="K8" s="686"/>
      <c r="L8" s="1852"/>
      <c r="M8" s="679"/>
    </row>
    <row r="9" spans="1:25" ht="15">
      <c r="A9" s="1853">
        <v>2019</v>
      </c>
      <c r="B9" s="1862"/>
      <c r="C9" s="690">
        <v>117.38874514648249</v>
      </c>
      <c r="D9" s="689">
        <v>103.08871232038324</v>
      </c>
      <c r="E9" s="690">
        <v>107.99459736634192</v>
      </c>
      <c r="F9" s="691">
        <v>94.827879808335993</v>
      </c>
      <c r="G9" s="691">
        <v>104.03599619147583</v>
      </c>
      <c r="H9" s="691">
        <v>91.345687682517067</v>
      </c>
      <c r="I9" s="691">
        <v>103.87522127615841</v>
      </c>
      <c r="J9" s="692">
        <v>91.199487730938401</v>
      </c>
      <c r="K9" s="691">
        <v>104.91787678706568</v>
      </c>
      <c r="L9" s="1854">
        <v>92.12010210923809</v>
      </c>
      <c r="M9" s="679"/>
    </row>
    <row r="10" spans="1:25" ht="15">
      <c r="A10" s="1853">
        <v>2020</v>
      </c>
      <c r="B10" s="1863"/>
      <c r="C10" s="690">
        <v>131.4</v>
      </c>
      <c r="D10" s="689">
        <v>108.7</v>
      </c>
      <c r="E10" s="690">
        <v>121</v>
      </c>
      <c r="F10" s="691">
        <v>100.1</v>
      </c>
      <c r="G10" s="691">
        <v>115.1</v>
      </c>
      <c r="H10" s="691">
        <v>95.2</v>
      </c>
      <c r="I10" s="691">
        <v>108.3</v>
      </c>
      <c r="J10" s="692">
        <v>89.6</v>
      </c>
      <c r="K10" s="691">
        <v>114.6</v>
      </c>
      <c r="L10" s="1854">
        <v>94.8</v>
      </c>
      <c r="M10" s="694"/>
      <c r="N10" s="694"/>
      <c r="O10" s="694"/>
      <c r="P10" s="694"/>
      <c r="Q10" s="694"/>
      <c r="R10" s="694"/>
      <c r="S10" s="694"/>
      <c r="T10" s="694"/>
      <c r="U10" s="694"/>
      <c r="V10" s="694"/>
      <c r="W10" s="694"/>
      <c r="X10" s="694"/>
      <c r="Y10" s="694"/>
    </row>
    <row r="11" spans="1:25" ht="15">
      <c r="A11" s="1853">
        <v>2021</v>
      </c>
      <c r="B11" s="1863"/>
      <c r="C11" s="690">
        <v>131.4</v>
      </c>
      <c r="D11" s="695">
        <v>101.7</v>
      </c>
      <c r="E11" s="690">
        <v>121</v>
      </c>
      <c r="F11" s="690">
        <v>93.6</v>
      </c>
      <c r="G11" s="690">
        <v>115.1</v>
      </c>
      <c r="H11" s="690">
        <v>89.1</v>
      </c>
      <c r="I11" s="690">
        <v>108.3</v>
      </c>
      <c r="J11" s="690">
        <v>83.9</v>
      </c>
      <c r="K11" s="690">
        <v>114.6</v>
      </c>
      <c r="L11" s="1855">
        <v>88.7</v>
      </c>
      <c r="M11" s="694"/>
      <c r="N11" s="694"/>
      <c r="O11" s="694"/>
      <c r="P11" s="694"/>
      <c r="Q11" s="694"/>
      <c r="R11" s="694"/>
      <c r="S11" s="694"/>
      <c r="T11" s="694"/>
      <c r="U11" s="694"/>
      <c r="V11" s="694"/>
      <c r="W11" s="694"/>
      <c r="X11" s="694"/>
      <c r="Y11" s="694"/>
    </row>
    <row r="12" spans="1:25" ht="15">
      <c r="A12" s="1853">
        <v>2022</v>
      </c>
      <c r="B12" s="1863"/>
      <c r="C12" s="690">
        <v>141.5</v>
      </c>
      <c r="D12" s="695">
        <v>74.900000000000006</v>
      </c>
      <c r="E12" s="690">
        <v>141.19999999999999</v>
      </c>
      <c r="F12" s="690">
        <v>74.7</v>
      </c>
      <c r="G12" s="690">
        <v>135.4</v>
      </c>
      <c r="H12" s="690">
        <v>71.7</v>
      </c>
      <c r="I12" s="690">
        <v>123.8</v>
      </c>
      <c r="J12" s="690">
        <v>65.599999999999994</v>
      </c>
      <c r="K12" s="690">
        <v>133.1</v>
      </c>
      <c r="L12" s="1855">
        <v>70.5</v>
      </c>
      <c r="M12" s="694"/>
      <c r="N12" s="694"/>
      <c r="O12" s="694"/>
      <c r="P12" s="694"/>
      <c r="Q12" s="694"/>
      <c r="R12" s="694"/>
      <c r="S12" s="694"/>
      <c r="T12" s="694"/>
      <c r="U12" s="694"/>
      <c r="V12" s="694"/>
      <c r="W12" s="694"/>
      <c r="X12" s="694"/>
      <c r="Y12" s="694"/>
    </row>
    <row r="13" spans="1:25" ht="15">
      <c r="A13" s="1853" t="s">
        <v>106</v>
      </c>
      <c r="B13" s="1863"/>
      <c r="C13" s="696">
        <v>141.5</v>
      </c>
      <c r="D13" s="689">
        <v>61.8</v>
      </c>
      <c r="E13" s="690">
        <v>141.19999999999999</v>
      </c>
      <c r="F13" s="690">
        <v>61.6</v>
      </c>
      <c r="G13" s="690">
        <v>135.4</v>
      </c>
      <c r="H13" s="690">
        <v>59.1</v>
      </c>
      <c r="I13" s="690">
        <v>123.8</v>
      </c>
      <c r="J13" s="696">
        <v>54.1</v>
      </c>
      <c r="K13" s="688">
        <v>133.1</v>
      </c>
      <c r="L13" s="1855">
        <v>58.1</v>
      </c>
      <c r="M13" s="694"/>
      <c r="N13" s="694"/>
      <c r="O13" s="694"/>
      <c r="P13" s="694"/>
      <c r="Q13" s="694"/>
      <c r="R13" s="694"/>
      <c r="S13" s="694"/>
      <c r="T13" s="694"/>
      <c r="U13" s="694"/>
      <c r="V13" s="694"/>
      <c r="W13" s="694"/>
      <c r="X13" s="694"/>
      <c r="Y13" s="694"/>
    </row>
    <row r="14" spans="1:25" ht="15">
      <c r="A14" s="1853"/>
      <c r="B14" s="1862"/>
      <c r="C14" s="692"/>
      <c r="D14" s="697"/>
      <c r="E14" s="693"/>
      <c r="F14" s="698"/>
      <c r="G14" s="698"/>
      <c r="H14" s="699"/>
      <c r="I14" s="700"/>
      <c r="J14" s="692"/>
      <c r="K14" s="700"/>
      <c r="L14" s="1854"/>
      <c r="M14" s="694"/>
      <c r="N14" s="694"/>
      <c r="O14" s="694"/>
      <c r="P14" s="694"/>
      <c r="Q14" s="694"/>
      <c r="R14" s="694"/>
      <c r="S14" s="694"/>
      <c r="T14" s="694"/>
      <c r="U14" s="694"/>
      <c r="V14" s="694"/>
      <c r="W14" s="694"/>
      <c r="X14" s="694"/>
      <c r="Y14" s="694"/>
    </row>
    <row r="15" spans="1:25" ht="15">
      <c r="A15" s="1853">
        <v>2019</v>
      </c>
      <c r="B15" s="1864" t="s">
        <v>739</v>
      </c>
      <c r="C15" s="693">
        <v>114.85072827295807</v>
      </c>
      <c r="D15" s="698">
        <v>102.67095740347705</v>
      </c>
      <c r="E15" s="693">
        <v>104.83645555486704</v>
      </c>
      <c r="F15" s="698">
        <v>93.718685327131737</v>
      </c>
      <c r="G15" s="698">
        <v>100.53027464356623</v>
      </c>
      <c r="H15" s="692">
        <v>89.869169320014436</v>
      </c>
      <c r="I15" s="700">
        <v>100</v>
      </c>
      <c r="J15" s="692">
        <v>89.395129615082482</v>
      </c>
      <c r="K15" s="700">
        <v>101.3902999221614</v>
      </c>
      <c r="L15" s="1854">
        <v>90.637990032537061</v>
      </c>
      <c r="M15" s="694"/>
      <c r="N15" s="694"/>
      <c r="O15" s="694"/>
      <c r="P15" s="694"/>
      <c r="Q15" s="694"/>
      <c r="R15" s="694"/>
      <c r="S15" s="694"/>
      <c r="T15" s="694"/>
      <c r="U15" s="694"/>
      <c r="V15" s="694"/>
      <c r="W15" s="694"/>
      <c r="X15" s="694"/>
      <c r="Y15" s="694"/>
    </row>
    <row r="16" spans="1:25" ht="15">
      <c r="A16" s="1853"/>
      <c r="B16" s="1864" t="s">
        <v>740</v>
      </c>
      <c r="C16" s="693">
        <v>114.85072827295807</v>
      </c>
      <c r="D16" s="698">
        <v>103.15716556797653</v>
      </c>
      <c r="E16" s="693">
        <v>104.83645555486704</v>
      </c>
      <c r="F16" s="698">
        <v>94.162499148728259</v>
      </c>
      <c r="G16" s="698">
        <v>100.53027464356623</v>
      </c>
      <c r="H16" s="692">
        <v>90.29475338940675</v>
      </c>
      <c r="I16" s="700">
        <v>100</v>
      </c>
      <c r="J16" s="692">
        <v>89.818468823993683</v>
      </c>
      <c r="K16" s="700">
        <v>101.3902999221614</v>
      </c>
      <c r="L16" s="1854">
        <v>91.067214926140224</v>
      </c>
      <c r="M16" s="694"/>
      <c r="N16" s="694"/>
      <c r="O16" s="694"/>
      <c r="P16" s="694"/>
      <c r="Q16" s="694"/>
      <c r="R16" s="694"/>
      <c r="S16" s="694"/>
      <c r="T16" s="694"/>
      <c r="U16" s="694"/>
      <c r="V16" s="694"/>
      <c r="W16" s="694"/>
      <c r="X16" s="694"/>
      <c r="Y16" s="694"/>
    </row>
    <row r="17" spans="1:25" ht="15">
      <c r="A17" s="1853"/>
      <c r="B17" s="1864" t="s">
        <v>741</v>
      </c>
      <c r="C17" s="693">
        <v>114.85072827295807</v>
      </c>
      <c r="D17" s="698">
        <v>103.40200061283724</v>
      </c>
      <c r="E17" s="693">
        <v>104.83645555486704</v>
      </c>
      <c r="F17" s="698">
        <v>94.385986092910343</v>
      </c>
      <c r="G17" s="698">
        <v>100.53027464356623</v>
      </c>
      <c r="H17" s="692">
        <v>90.509060557261364</v>
      </c>
      <c r="I17" s="700">
        <v>100</v>
      </c>
      <c r="J17" s="692">
        <v>90.031645569620252</v>
      </c>
      <c r="K17" s="700">
        <v>101.3902999221614</v>
      </c>
      <c r="L17" s="1854">
        <v>91.283355467895319</v>
      </c>
      <c r="M17" s="694"/>
      <c r="N17" s="694"/>
      <c r="O17" s="694"/>
      <c r="P17" s="694"/>
      <c r="Q17" s="694"/>
      <c r="R17" s="694"/>
      <c r="S17" s="694"/>
      <c r="T17" s="694"/>
      <c r="U17" s="694"/>
      <c r="V17" s="694"/>
      <c r="W17" s="694"/>
      <c r="X17" s="694"/>
      <c r="Y17" s="694"/>
    </row>
    <row r="18" spans="1:25" ht="15">
      <c r="A18" s="1853"/>
      <c r="B18" s="1864" t="s">
        <v>1098</v>
      </c>
      <c r="C18" s="693">
        <v>114.85072827295807</v>
      </c>
      <c r="D18" s="698">
        <v>102.67095740347705</v>
      </c>
      <c r="E18" s="693">
        <v>104.83645555486704</v>
      </c>
      <c r="F18" s="698">
        <v>93.718685327131737</v>
      </c>
      <c r="G18" s="698">
        <v>100.53027464356623</v>
      </c>
      <c r="H18" s="692">
        <v>89.869169320014436</v>
      </c>
      <c r="I18" s="700">
        <v>100</v>
      </c>
      <c r="J18" s="692">
        <v>89.395129615082482</v>
      </c>
      <c r="K18" s="700">
        <v>101.3902999221614</v>
      </c>
      <c r="L18" s="1854">
        <v>90.637990032537061</v>
      </c>
      <c r="M18" s="694"/>
      <c r="N18" s="694"/>
      <c r="O18" s="694"/>
      <c r="P18" s="694"/>
      <c r="Q18" s="694"/>
      <c r="R18" s="694"/>
      <c r="S18" s="694"/>
      <c r="T18" s="694"/>
      <c r="U18" s="694"/>
      <c r="V18" s="694"/>
      <c r="W18" s="694"/>
      <c r="X18" s="694"/>
      <c r="Y18" s="694"/>
    </row>
    <row r="19" spans="1:25" ht="15">
      <c r="A19" s="1853"/>
      <c r="B19" s="1864" t="s">
        <v>743</v>
      </c>
      <c r="C19" s="693">
        <v>114.85072827295807</v>
      </c>
      <c r="D19" s="698">
        <v>101.55410161198623</v>
      </c>
      <c r="E19" s="693">
        <v>104.83645555486704</v>
      </c>
      <c r="F19" s="698">
        <v>92.699212448670323</v>
      </c>
      <c r="G19" s="698">
        <v>100.53027464356623</v>
      </c>
      <c r="H19" s="692">
        <v>88.891571518553519</v>
      </c>
      <c r="I19" s="700">
        <v>100</v>
      </c>
      <c r="J19" s="692">
        <v>88.422688422688424</v>
      </c>
      <c r="K19" s="700">
        <v>101.3902999221614</v>
      </c>
      <c r="L19" s="1854">
        <v>89.652028991002084</v>
      </c>
      <c r="M19" s="694"/>
      <c r="N19" s="694"/>
      <c r="O19" s="694"/>
      <c r="P19" s="694"/>
      <c r="Q19" s="694"/>
      <c r="R19" s="694"/>
      <c r="S19" s="694"/>
      <c r="T19" s="694"/>
      <c r="U19" s="694"/>
      <c r="V19" s="694"/>
      <c r="W19" s="694"/>
      <c r="X19" s="694"/>
      <c r="Y19" s="694"/>
    </row>
    <row r="20" spans="1:25" ht="15">
      <c r="A20" s="1853"/>
      <c r="B20" s="1864" t="s">
        <v>1099</v>
      </c>
      <c r="C20" s="693">
        <v>114.85072827295807</v>
      </c>
      <c r="D20" s="698">
        <v>101.16109038283768</v>
      </c>
      <c r="E20" s="693">
        <v>104.83645555486704</v>
      </c>
      <c r="F20" s="698">
        <v>92.340469366438626</v>
      </c>
      <c r="G20" s="698">
        <v>100.53027464356623</v>
      </c>
      <c r="H20" s="692">
        <v>88.547563888837757</v>
      </c>
      <c r="I20" s="700">
        <v>100</v>
      </c>
      <c r="J20" s="692">
        <v>88.080495356037162</v>
      </c>
      <c r="K20" s="700">
        <v>101.3902999221614</v>
      </c>
      <c r="L20" s="1854">
        <v>89.305078414411526</v>
      </c>
      <c r="M20" s="694"/>
      <c r="N20" s="694"/>
      <c r="O20" s="694"/>
      <c r="P20" s="694"/>
      <c r="Q20" s="694"/>
      <c r="R20" s="694"/>
      <c r="S20" s="694"/>
      <c r="T20" s="694"/>
      <c r="U20" s="694"/>
      <c r="V20" s="694"/>
      <c r="W20" s="694"/>
      <c r="X20" s="694"/>
      <c r="Y20" s="694"/>
    </row>
    <row r="21" spans="1:25" ht="15">
      <c r="A21" s="1853"/>
      <c r="B21" s="1864" t="s">
        <v>1100</v>
      </c>
      <c r="C21" s="693">
        <v>119.92676202000689</v>
      </c>
      <c r="D21" s="698">
        <v>105.4688216219226</v>
      </c>
      <c r="E21" s="693">
        <v>111.15273917781683</v>
      </c>
      <c r="F21" s="698">
        <v>97.752563511866725</v>
      </c>
      <c r="G21" s="698">
        <v>107.54171773938546</v>
      </c>
      <c r="H21" s="692">
        <v>94.576873869722291</v>
      </c>
      <c r="I21" s="700">
        <v>107.75044255231678</v>
      </c>
      <c r="J21" s="692">
        <v>94.760435567647974</v>
      </c>
      <c r="K21" s="700">
        <v>108.44545365197</v>
      </c>
      <c r="L21" s="1854">
        <v>95.371658621284269</v>
      </c>
      <c r="M21" s="694"/>
      <c r="N21" s="694"/>
      <c r="O21" s="694"/>
      <c r="P21" s="694"/>
      <c r="Q21" s="694"/>
      <c r="R21" s="694"/>
      <c r="S21" s="694"/>
      <c r="T21" s="694"/>
      <c r="U21" s="694"/>
      <c r="V21" s="694"/>
      <c r="W21" s="694"/>
      <c r="X21" s="694"/>
      <c r="Y21" s="694"/>
    </row>
    <row r="22" spans="1:25" ht="15">
      <c r="A22" s="1853"/>
      <c r="B22" s="1864" t="s">
        <v>746</v>
      </c>
      <c r="C22" s="693">
        <v>119.92676202000689</v>
      </c>
      <c r="D22" s="698">
        <v>105.22486906612787</v>
      </c>
      <c r="E22" s="693">
        <v>111.15273917781683</v>
      </c>
      <c r="F22" s="698">
        <v>97.526458893103751</v>
      </c>
      <c r="G22" s="698">
        <v>107.54171773938546</v>
      </c>
      <c r="H22" s="692">
        <v>94.358114716592652</v>
      </c>
      <c r="I22" s="700">
        <v>107.75044255231678</v>
      </c>
      <c r="J22" s="692">
        <v>94.541251830791438</v>
      </c>
      <c r="K22" s="700">
        <v>108.44545365197</v>
      </c>
      <c r="L22" s="1854">
        <v>95.151061107125571</v>
      </c>
      <c r="M22" s="694"/>
      <c r="N22" s="694"/>
      <c r="O22" s="694"/>
      <c r="P22" s="694"/>
      <c r="Q22" s="694"/>
      <c r="R22" s="694"/>
      <c r="S22" s="694"/>
      <c r="T22" s="694"/>
      <c r="U22" s="694"/>
      <c r="V22" s="694"/>
      <c r="W22" s="694"/>
      <c r="X22" s="694"/>
      <c r="Y22" s="694"/>
    </row>
    <row r="23" spans="1:25" ht="15">
      <c r="A23" s="1853"/>
      <c r="B23" s="1864" t="s">
        <v>747</v>
      </c>
      <c r="C23" s="693">
        <v>119.92676202000689</v>
      </c>
      <c r="D23" s="698">
        <v>104.49973597149146</v>
      </c>
      <c r="E23" s="693">
        <v>111.15273917781683</v>
      </c>
      <c r="F23" s="698">
        <v>96.854377629675</v>
      </c>
      <c r="G23" s="698">
        <v>107.54171773938546</v>
      </c>
      <c r="H23" s="692">
        <v>93.707867371685026</v>
      </c>
      <c r="I23" s="700">
        <v>107.75044255231678</v>
      </c>
      <c r="J23" s="692">
        <v>93.889742438389348</v>
      </c>
      <c r="K23" s="700">
        <v>108.44545365197</v>
      </c>
      <c r="L23" s="1854">
        <v>94.495349353707397</v>
      </c>
      <c r="M23" s="694"/>
      <c r="N23" s="694"/>
      <c r="O23" s="694"/>
      <c r="P23" s="694"/>
      <c r="Q23" s="694"/>
      <c r="R23" s="694"/>
      <c r="S23" s="694"/>
      <c r="T23" s="694"/>
      <c r="U23" s="694"/>
      <c r="V23" s="694"/>
      <c r="W23" s="694"/>
      <c r="X23" s="694"/>
      <c r="Y23" s="694"/>
    </row>
    <row r="24" spans="1:25" ht="15">
      <c r="A24" s="1853"/>
      <c r="B24" s="1864" t="s">
        <v>1101</v>
      </c>
      <c r="C24" s="693">
        <v>119.92676202000689</v>
      </c>
      <c r="D24" s="698">
        <v>103.46979164425159</v>
      </c>
      <c r="E24" s="693">
        <v>111.15273917781683</v>
      </c>
      <c r="F24" s="698">
        <v>95.899785583286999</v>
      </c>
      <c r="G24" s="698">
        <v>107.54171773938546</v>
      </c>
      <c r="H24" s="692">
        <v>92.784287177726043</v>
      </c>
      <c r="I24" s="700">
        <v>107.75044255231678</v>
      </c>
      <c r="J24" s="692">
        <v>92.964369692597799</v>
      </c>
      <c r="K24" s="700">
        <v>108.44545365197</v>
      </c>
      <c r="L24" s="1854">
        <v>93.564007775543473</v>
      </c>
      <c r="M24" s="694"/>
      <c r="N24" s="694"/>
      <c r="O24" s="694"/>
      <c r="P24" s="694"/>
      <c r="Q24" s="694"/>
      <c r="R24" s="694"/>
      <c r="S24" s="694"/>
      <c r="T24" s="694"/>
      <c r="U24" s="694"/>
      <c r="V24" s="694"/>
      <c r="W24" s="694"/>
      <c r="X24" s="694"/>
      <c r="Y24" s="694"/>
    </row>
    <row r="25" spans="1:25" ht="15">
      <c r="A25" s="1853"/>
      <c r="B25" s="1864" t="s">
        <v>749</v>
      </c>
      <c r="C25" s="693">
        <v>119.92676202000689</v>
      </c>
      <c r="D25" s="698">
        <v>102.69123790727451</v>
      </c>
      <c r="E25" s="693">
        <v>111.15273917781683</v>
      </c>
      <c r="F25" s="698">
        <v>95.178192012306653</v>
      </c>
      <c r="G25" s="698">
        <v>107.54171773938546</v>
      </c>
      <c r="H25" s="692">
        <v>92.086136032671675</v>
      </c>
      <c r="I25" s="700">
        <v>107.75044255231678</v>
      </c>
      <c r="J25" s="692">
        <v>92.264863524858157</v>
      </c>
      <c r="K25" s="700">
        <v>108.44545365197</v>
      </c>
      <c r="L25" s="1854">
        <v>92.859989658346009</v>
      </c>
      <c r="M25" s="694"/>
      <c r="N25" s="694"/>
      <c r="O25" s="694"/>
      <c r="P25" s="694"/>
      <c r="Q25" s="694"/>
      <c r="R25" s="694"/>
      <c r="S25" s="694"/>
      <c r="T25" s="694"/>
      <c r="U25" s="694"/>
      <c r="V25" s="694"/>
      <c r="W25" s="694"/>
      <c r="X25" s="694"/>
      <c r="Y25" s="694"/>
    </row>
    <row r="26" spans="1:25" ht="15">
      <c r="A26" s="1853"/>
      <c r="B26" s="1864" t="s">
        <v>750</v>
      </c>
      <c r="C26" s="693">
        <v>119.92676202000689</v>
      </c>
      <c r="D26" s="698">
        <v>101.09381865093914</v>
      </c>
      <c r="E26" s="693">
        <v>111.15273917781683</v>
      </c>
      <c r="F26" s="698">
        <v>93.697642358781891</v>
      </c>
      <c r="G26" s="698">
        <v>107.54171773938546</v>
      </c>
      <c r="H26" s="692">
        <v>90.653685027719007</v>
      </c>
      <c r="I26" s="700">
        <v>107.75044255231678</v>
      </c>
      <c r="J26" s="692">
        <v>90.829632314471482</v>
      </c>
      <c r="K26" s="700">
        <v>108.44545365197</v>
      </c>
      <c r="L26" s="1854">
        <v>91.415500930327298</v>
      </c>
      <c r="M26" s="694"/>
      <c r="N26" s="694"/>
      <c r="O26" s="694"/>
      <c r="P26" s="694"/>
      <c r="Q26" s="694"/>
      <c r="R26" s="694"/>
      <c r="S26" s="694"/>
      <c r="T26" s="694"/>
      <c r="U26" s="694"/>
      <c r="V26" s="694"/>
      <c r="W26" s="694"/>
      <c r="X26" s="694"/>
      <c r="Y26" s="694"/>
    </row>
    <row r="27" spans="1:25" ht="15">
      <c r="A27" s="1853"/>
      <c r="B27" s="1862"/>
      <c r="C27" s="693"/>
      <c r="D27" s="698"/>
      <c r="E27" s="693"/>
      <c r="F27" s="698"/>
      <c r="G27" s="698"/>
      <c r="H27" s="692"/>
      <c r="I27" s="700"/>
      <c r="J27" s="692"/>
      <c r="K27" s="700"/>
      <c r="L27" s="1854"/>
      <c r="M27" s="694"/>
      <c r="N27" s="694"/>
      <c r="O27" s="694"/>
      <c r="P27" s="694"/>
      <c r="Q27" s="694"/>
      <c r="R27" s="694"/>
      <c r="S27" s="694"/>
      <c r="T27" s="694"/>
      <c r="U27" s="694"/>
      <c r="V27" s="694"/>
      <c r="W27" s="694"/>
      <c r="X27" s="694"/>
      <c r="Y27" s="694"/>
    </row>
    <row r="28" spans="1:25" ht="15">
      <c r="A28" s="1853">
        <v>2020</v>
      </c>
      <c r="B28" s="1864" t="s">
        <v>739</v>
      </c>
      <c r="C28" s="693">
        <v>131.37612476446569</v>
      </c>
      <c r="D28" s="698">
        <v>109.12848903792843</v>
      </c>
      <c r="E28" s="693">
        <v>120.97097254800826</v>
      </c>
      <c r="F28" s="698">
        <v>100.48537719681269</v>
      </c>
      <c r="G28" s="698">
        <v>115.12023654989605</v>
      </c>
      <c r="H28" s="692">
        <v>95.625422769183714</v>
      </c>
      <c r="I28" s="700">
        <v>108.32503476887101</v>
      </c>
      <c r="J28" s="692">
        <v>89.98094128976291</v>
      </c>
      <c r="K28" s="700">
        <v>114.60883866888834</v>
      </c>
      <c r="L28" s="1854">
        <v>95.200626573134983</v>
      </c>
      <c r="M28" s="694"/>
      <c r="N28" s="694"/>
      <c r="O28" s="694"/>
      <c r="P28" s="694"/>
      <c r="Q28" s="694"/>
      <c r="R28" s="694"/>
      <c r="S28" s="694"/>
      <c r="T28" s="694"/>
      <c r="U28" s="694"/>
      <c r="V28" s="694"/>
      <c r="W28" s="694"/>
      <c r="X28" s="694"/>
      <c r="Y28" s="694"/>
    </row>
    <row r="29" spans="1:25" ht="15">
      <c r="A29" s="1853"/>
      <c r="B29" s="1864" t="s">
        <v>740</v>
      </c>
      <c r="C29" s="693">
        <v>131.37612476446569</v>
      </c>
      <c r="D29" s="698">
        <v>109.12848903792843</v>
      </c>
      <c r="E29" s="693">
        <v>120.97097254800826</v>
      </c>
      <c r="F29" s="698">
        <v>100.48537719681269</v>
      </c>
      <c r="G29" s="698">
        <v>115.12023654989605</v>
      </c>
      <c r="H29" s="692">
        <v>95.625422769183714</v>
      </c>
      <c r="I29" s="700">
        <v>108.32503476887101</v>
      </c>
      <c r="J29" s="692">
        <v>89.98094128976291</v>
      </c>
      <c r="K29" s="700">
        <v>114.60883866888834</v>
      </c>
      <c r="L29" s="1854">
        <v>95.200626573134983</v>
      </c>
      <c r="M29" s="694"/>
      <c r="N29" s="694"/>
      <c r="O29" s="694"/>
      <c r="P29" s="694"/>
      <c r="Q29" s="694"/>
      <c r="R29" s="694"/>
      <c r="S29" s="694"/>
      <c r="T29" s="694"/>
      <c r="U29" s="694"/>
      <c r="V29" s="694"/>
      <c r="W29" s="694"/>
      <c r="X29" s="694"/>
      <c r="Y29" s="694"/>
    </row>
    <row r="30" spans="1:25" ht="15">
      <c r="A30" s="1853"/>
      <c r="B30" s="1864" t="s">
        <v>741</v>
      </c>
      <c r="C30" s="693">
        <v>131.37612476446569</v>
      </c>
      <c r="D30" s="698">
        <v>110.58138312275292</v>
      </c>
      <c r="E30" s="693">
        <v>120.97097254800826</v>
      </c>
      <c r="F30" s="698">
        <v>101.82320026600104</v>
      </c>
      <c r="G30" s="698">
        <v>115.12023654989605</v>
      </c>
      <c r="H30" s="692">
        <v>96.898542303092981</v>
      </c>
      <c r="I30" s="700">
        <v>108.32503476887101</v>
      </c>
      <c r="J30" s="692">
        <v>91.178912401608883</v>
      </c>
      <c r="K30" s="700">
        <v>114.60883866888834</v>
      </c>
      <c r="L30" s="1854">
        <v>96.468090536386796</v>
      </c>
      <c r="M30" s="694"/>
      <c r="N30" s="694"/>
      <c r="O30" s="694"/>
      <c r="P30" s="694"/>
      <c r="Q30" s="694"/>
      <c r="R30" s="694"/>
      <c r="S30" s="694"/>
      <c r="T30" s="694"/>
      <c r="U30" s="694"/>
      <c r="V30" s="694"/>
      <c r="W30" s="694"/>
      <c r="X30" s="694"/>
      <c r="Y30" s="694"/>
    </row>
    <row r="31" spans="1:25" ht="15">
      <c r="A31" s="1853"/>
      <c r="B31" s="1864" t="s">
        <v>1098</v>
      </c>
      <c r="C31" s="693">
        <v>131.37612476446569</v>
      </c>
      <c r="D31" s="698">
        <v>110.90951779077295</v>
      </c>
      <c r="E31" s="693">
        <v>120.97097254800826</v>
      </c>
      <c r="F31" s="698">
        <v>102.12534626085562</v>
      </c>
      <c r="G31" s="698">
        <v>115.12023654989605</v>
      </c>
      <c r="H31" s="692">
        <v>97.186075069570975</v>
      </c>
      <c r="I31" s="700">
        <v>108.32503476887101</v>
      </c>
      <c r="J31" s="692">
        <v>91.449472972533528</v>
      </c>
      <c r="K31" s="700">
        <v>114.60883866888834</v>
      </c>
      <c r="L31" s="1854">
        <v>96.754345997919074</v>
      </c>
      <c r="M31" s="694"/>
      <c r="N31" s="694"/>
      <c r="O31" s="694"/>
      <c r="P31" s="694"/>
      <c r="Q31" s="694"/>
      <c r="R31" s="694"/>
      <c r="S31" s="694"/>
      <c r="T31" s="694"/>
      <c r="U31" s="694"/>
      <c r="V31" s="694"/>
      <c r="W31" s="694"/>
      <c r="X31" s="694"/>
      <c r="Y31" s="694"/>
    </row>
    <row r="32" spans="1:25" ht="15">
      <c r="A32" s="1853"/>
      <c r="B32" s="1864" t="s">
        <v>743</v>
      </c>
      <c r="C32" s="693">
        <v>131.37612476446569</v>
      </c>
      <c r="D32" s="698">
        <v>110.41804282271931</v>
      </c>
      <c r="E32" s="693">
        <v>120.97097254800826</v>
      </c>
      <c r="F32" s="698">
        <v>101.67279672055642</v>
      </c>
      <c r="G32" s="698">
        <v>115.12023654989605</v>
      </c>
      <c r="H32" s="692">
        <v>96.755412993930349</v>
      </c>
      <c r="I32" s="700">
        <v>108.32503476887101</v>
      </c>
      <c r="J32" s="692">
        <v>91.044231585653762</v>
      </c>
      <c r="K32" s="700">
        <v>114.60883866888834</v>
      </c>
      <c r="L32" s="1854">
        <v>96.325597049626978</v>
      </c>
      <c r="M32" s="694"/>
      <c r="N32" s="694"/>
      <c r="O32" s="694"/>
      <c r="P32" s="694"/>
      <c r="Q32" s="694"/>
      <c r="R32" s="694"/>
      <c r="S32" s="694"/>
      <c r="T32" s="694"/>
      <c r="U32" s="694"/>
      <c r="V32" s="694"/>
      <c r="W32" s="694"/>
      <c r="X32" s="694"/>
      <c r="Y32" s="694"/>
    </row>
    <row r="33" spans="1:25" ht="15">
      <c r="A33" s="1853"/>
      <c r="B33" s="1864" t="s">
        <v>1099</v>
      </c>
      <c r="C33" s="693">
        <v>131.37612476446569</v>
      </c>
      <c r="D33" s="698">
        <v>108.89004368678945</v>
      </c>
      <c r="E33" s="693">
        <v>120.97097254800826</v>
      </c>
      <c r="F33" s="698">
        <v>100.26581701357129</v>
      </c>
      <c r="G33" s="698">
        <v>115.12023654989605</v>
      </c>
      <c r="H33" s="692">
        <v>95.416481568668374</v>
      </c>
      <c r="I33" s="700">
        <v>108.32503476887101</v>
      </c>
      <c r="J33" s="692">
        <v>89.784333260724821</v>
      </c>
      <c r="K33" s="700">
        <v>114.60883866888834</v>
      </c>
      <c r="L33" s="1854">
        <v>94.99261355076105</v>
      </c>
      <c r="M33" s="694"/>
      <c r="N33" s="694"/>
      <c r="O33" s="694"/>
      <c r="P33" s="694"/>
      <c r="Q33" s="694"/>
      <c r="R33" s="694"/>
      <c r="S33" s="694"/>
      <c r="T33" s="694"/>
      <c r="U33" s="694"/>
      <c r="V33" s="694"/>
      <c r="W33" s="694"/>
      <c r="X33" s="694"/>
      <c r="Y33" s="694"/>
    </row>
    <row r="34" spans="1:25" ht="15">
      <c r="A34" s="1853"/>
      <c r="B34" s="1864" t="s">
        <v>1100</v>
      </c>
      <c r="C34" s="693">
        <v>131.37612476446569</v>
      </c>
      <c r="D34" s="698">
        <v>108.89004368678945</v>
      </c>
      <c r="E34" s="693">
        <v>120.97097254800826</v>
      </c>
      <c r="F34" s="698">
        <v>100.26581701357129</v>
      </c>
      <c r="G34" s="698">
        <v>115.12023654989605</v>
      </c>
      <c r="H34" s="692">
        <v>95.416481568668374</v>
      </c>
      <c r="I34" s="700">
        <v>108.32503476887101</v>
      </c>
      <c r="J34" s="692">
        <v>89.784333260724821</v>
      </c>
      <c r="K34" s="700">
        <v>114.60883866888834</v>
      </c>
      <c r="L34" s="1854">
        <v>94.99261355076105</v>
      </c>
      <c r="M34" s="694"/>
      <c r="N34" s="694"/>
      <c r="O34" s="694"/>
      <c r="P34" s="694"/>
      <c r="Q34" s="694"/>
      <c r="R34" s="694"/>
      <c r="S34" s="694"/>
      <c r="T34" s="694"/>
      <c r="U34" s="694"/>
      <c r="V34" s="694"/>
      <c r="W34" s="694"/>
      <c r="X34" s="694"/>
      <c r="Y34" s="694"/>
    </row>
    <row r="35" spans="1:25" ht="15">
      <c r="A35" s="1853"/>
      <c r="B35" s="1864" t="s">
        <v>746</v>
      </c>
      <c r="C35" s="693">
        <v>131.37612476446569</v>
      </c>
      <c r="D35" s="698">
        <v>108.49494193175758</v>
      </c>
      <c r="E35" s="693">
        <v>120.97097254800826</v>
      </c>
      <c r="F35" s="698">
        <v>99.90200780815195</v>
      </c>
      <c r="G35" s="698">
        <v>115.12023654989605</v>
      </c>
      <c r="H35" s="692">
        <v>95.070267920015738</v>
      </c>
      <c r="I35" s="700">
        <v>108.32503476887101</v>
      </c>
      <c r="J35" s="692">
        <v>89.458555563842665</v>
      </c>
      <c r="K35" s="700">
        <v>114.60883866888834</v>
      </c>
      <c r="L35" s="1854">
        <v>94.647937884756828</v>
      </c>
      <c r="M35" s="694"/>
      <c r="N35" s="694"/>
      <c r="O35" s="694"/>
      <c r="P35" s="694"/>
      <c r="Q35" s="694"/>
      <c r="R35" s="694"/>
      <c r="S35" s="694"/>
      <c r="T35" s="694"/>
      <c r="U35" s="694"/>
      <c r="V35" s="694"/>
      <c r="W35" s="694"/>
      <c r="X35" s="694"/>
      <c r="Y35" s="694"/>
    </row>
    <row r="36" spans="1:25" ht="15">
      <c r="A36" s="1853"/>
      <c r="B36" s="1864" t="s">
        <v>747</v>
      </c>
      <c r="C36" s="693">
        <v>131.37612476446569</v>
      </c>
      <c r="D36" s="698">
        <v>107.63573072855432</v>
      </c>
      <c r="E36" s="693">
        <v>120.97097254800826</v>
      </c>
      <c r="F36" s="698">
        <v>99.110847199160119</v>
      </c>
      <c r="G36" s="698">
        <v>115.12023654989605</v>
      </c>
      <c r="H36" s="692">
        <v>94.317371629792433</v>
      </c>
      <c r="I36" s="700">
        <v>108.32503476887101</v>
      </c>
      <c r="J36" s="692">
        <v>88.750100480183718</v>
      </c>
      <c r="K36" s="700">
        <v>114.60883866888834</v>
      </c>
      <c r="L36" s="1854">
        <v>93.898386180845876</v>
      </c>
      <c r="M36" s="694"/>
      <c r="N36" s="694"/>
      <c r="O36" s="694"/>
      <c r="P36" s="694"/>
      <c r="Q36" s="694"/>
      <c r="R36" s="694"/>
      <c r="S36" s="694"/>
      <c r="T36" s="694"/>
      <c r="U36" s="694"/>
      <c r="V36" s="694"/>
      <c r="W36" s="694"/>
      <c r="X36" s="694"/>
      <c r="Y36" s="694"/>
    </row>
    <row r="37" spans="1:25" ht="15">
      <c r="A37" s="1853"/>
      <c r="B37" s="1864" t="s">
        <v>1101</v>
      </c>
      <c r="C37" s="693">
        <v>131.37612476446569</v>
      </c>
      <c r="D37" s="698">
        <v>107.48097051183461</v>
      </c>
      <c r="E37" s="693">
        <v>120.97097254800826</v>
      </c>
      <c r="F37" s="698">
        <v>98.968344183776708</v>
      </c>
      <c r="G37" s="698">
        <v>115.12023654989605</v>
      </c>
      <c r="H37" s="692">
        <v>94.181760743193166</v>
      </c>
      <c r="I37" s="700">
        <v>108.32503476887101</v>
      </c>
      <c r="J37" s="692">
        <v>88.622494296890878</v>
      </c>
      <c r="K37" s="700">
        <v>114.60883866888834</v>
      </c>
      <c r="L37" s="1854">
        <v>93.763377717609586</v>
      </c>
      <c r="M37" s="694"/>
      <c r="N37" s="694"/>
      <c r="O37" s="694"/>
      <c r="P37" s="694"/>
      <c r="Q37" s="694"/>
      <c r="R37" s="694"/>
      <c r="S37" s="694"/>
      <c r="T37" s="694"/>
      <c r="U37" s="694"/>
      <c r="V37" s="694"/>
      <c r="W37" s="694"/>
      <c r="X37" s="694"/>
      <c r="Y37" s="694"/>
    </row>
    <row r="38" spans="1:25" ht="15">
      <c r="A38" s="1853"/>
      <c r="B38" s="1864" t="s">
        <v>749</v>
      </c>
      <c r="C38" s="693">
        <v>131.37612476446569</v>
      </c>
      <c r="D38" s="698">
        <v>106.94279683974388</v>
      </c>
      <c r="E38" s="693">
        <v>120.97097254800826</v>
      </c>
      <c r="F38" s="698">
        <v>98.472794534787823</v>
      </c>
      <c r="G38" s="698">
        <v>115.12023654989605</v>
      </c>
      <c r="H38" s="692">
        <v>93.710178250201494</v>
      </c>
      <c r="I38" s="700">
        <v>108.32503476887101</v>
      </c>
      <c r="J38" s="692">
        <v>88.178747901985119</v>
      </c>
      <c r="K38" s="700">
        <v>114.60883866888834</v>
      </c>
      <c r="L38" s="1854">
        <v>93.293890132471333</v>
      </c>
      <c r="M38" s="694"/>
      <c r="N38" s="694"/>
      <c r="O38" s="694"/>
      <c r="P38" s="694"/>
      <c r="Q38" s="694"/>
      <c r="R38" s="694"/>
      <c r="S38" s="694"/>
      <c r="T38" s="694"/>
      <c r="U38" s="694"/>
      <c r="V38" s="694"/>
      <c r="W38" s="694"/>
      <c r="X38" s="694"/>
      <c r="Y38" s="694"/>
    </row>
    <row r="39" spans="1:25" ht="15">
      <c r="A39" s="1853"/>
      <c r="B39" s="1864" t="s">
        <v>750</v>
      </c>
      <c r="C39" s="693">
        <v>131.37612476446569</v>
      </c>
      <c r="D39" s="698">
        <v>105.88245749430733</v>
      </c>
      <c r="E39" s="693">
        <v>120.97097254800826</v>
      </c>
      <c r="F39" s="698">
        <v>97.496435382176628</v>
      </c>
      <c r="G39" s="698">
        <v>115.12023654989605</v>
      </c>
      <c r="H39" s="692">
        <v>92.781040505511129</v>
      </c>
      <c r="I39" s="700">
        <v>108.32503476887101</v>
      </c>
      <c r="J39" s="692">
        <v>87.304454367546185</v>
      </c>
      <c r="K39" s="700">
        <v>114.60883866888834</v>
      </c>
      <c r="L39" s="1854">
        <v>92.368879890364681</v>
      </c>
      <c r="M39" s="694"/>
      <c r="N39" s="694"/>
      <c r="O39" s="694"/>
      <c r="P39" s="694"/>
      <c r="Q39" s="694"/>
      <c r="R39" s="694"/>
      <c r="S39" s="694"/>
      <c r="T39" s="694"/>
      <c r="U39" s="694"/>
      <c r="V39" s="694"/>
      <c r="W39" s="694"/>
      <c r="X39" s="694"/>
      <c r="Y39" s="694"/>
    </row>
    <row r="40" spans="1:25" ht="15">
      <c r="A40" s="1853"/>
      <c r="B40" s="1862"/>
      <c r="C40" s="693"/>
      <c r="D40" s="698"/>
      <c r="E40" s="693"/>
      <c r="F40" s="698"/>
      <c r="G40" s="698"/>
      <c r="H40" s="692"/>
      <c r="I40" s="700"/>
      <c r="J40" s="692"/>
      <c r="K40" s="700"/>
      <c r="L40" s="1854"/>
      <c r="M40" s="694"/>
      <c r="N40" s="694"/>
      <c r="O40" s="694"/>
      <c r="P40" s="694"/>
      <c r="Q40" s="694"/>
      <c r="R40" s="694"/>
      <c r="S40" s="694"/>
      <c r="T40" s="694"/>
      <c r="U40" s="694"/>
      <c r="V40" s="694"/>
      <c r="W40" s="694"/>
      <c r="X40" s="694"/>
      <c r="Y40" s="694"/>
    </row>
    <row r="41" spans="1:25" ht="15">
      <c r="A41" s="1853">
        <v>2021</v>
      </c>
      <c r="B41" s="1864" t="s">
        <v>739</v>
      </c>
      <c r="C41" s="693">
        <v>131.4</v>
      </c>
      <c r="D41" s="698">
        <v>105.2</v>
      </c>
      <c r="E41" s="693">
        <v>121</v>
      </c>
      <c r="F41" s="698">
        <v>96.9</v>
      </c>
      <c r="G41" s="698">
        <v>115.1</v>
      </c>
      <c r="H41" s="692">
        <v>92.2</v>
      </c>
      <c r="I41" s="700">
        <v>108.3</v>
      </c>
      <c r="J41" s="692">
        <v>86.8</v>
      </c>
      <c r="K41" s="700">
        <v>114.6</v>
      </c>
      <c r="L41" s="1854">
        <v>91.8</v>
      </c>
      <c r="M41" s="694"/>
      <c r="N41" s="694"/>
      <c r="O41" s="694"/>
      <c r="P41" s="694"/>
      <c r="Q41" s="694"/>
      <c r="R41" s="694"/>
      <c r="S41" s="694"/>
      <c r="T41" s="694"/>
      <c r="U41" s="694"/>
      <c r="V41" s="694"/>
      <c r="W41" s="694"/>
      <c r="X41" s="694"/>
      <c r="Y41" s="694"/>
    </row>
    <row r="42" spans="1:25" ht="15">
      <c r="A42" s="1853"/>
      <c r="B42" s="1864" t="s">
        <v>740</v>
      </c>
      <c r="C42" s="693">
        <v>131.4</v>
      </c>
      <c r="D42" s="698">
        <v>104.7</v>
      </c>
      <c r="E42" s="693">
        <v>121</v>
      </c>
      <c r="F42" s="698">
        <v>96.4</v>
      </c>
      <c r="G42" s="698">
        <v>115.1</v>
      </c>
      <c r="H42" s="692">
        <v>91.7</v>
      </c>
      <c r="I42" s="700">
        <v>108.3</v>
      </c>
      <c r="J42" s="692">
        <v>86.3</v>
      </c>
      <c r="K42" s="700">
        <v>114.6</v>
      </c>
      <c r="L42" s="1854">
        <v>91.3</v>
      </c>
      <c r="M42" s="694"/>
      <c r="N42" s="694"/>
      <c r="O42" s="694"/>
      <c r="P42" s="694"/>
      <c r="Q42" s="694"/>
      <c r="R42" s="694"/>
      <c r="S42" s="694"/>
      <c r="T42" s="694"/>
      <c r="U42" s="694"/>
      <c r="V42" s="694"/>
      <c r="W42" s="694"/>
      <c r="X42" s="694"/>
      <c r="Y42" s="694"/>
    </row>
    <row r="43" spans="1:25" ht="15">
      <c r="A43" s="1853"/>
      <c r="B43" s="1864" t="s">
        <v>741</v>
      </c>
      <c r="C43" s="693">
        <v>131.4</v>
      </c>
      <c r="D43" s="698">
        <v>105.2</v>
      </c>
      <c r="E43" s="693">
        <v>121</v>
      </c>
      <c r="F43" s="698">
        <v>96.9</v>
      </c>
      <c r="G43" s="698">
        <v>115.1</v>
      </c>
      <c r="H43" s="692">
        <v>92.2</v>
      </c>
      <c r="I43" s="700">
        <v>108.3</v>
      </c>
      <c r="J43" s="692">
        <v>86.8</v>
      </c>
      <c r="K43" s="700">
        <v>114.6</v>
      </c>
      <c r="L43" s="1854">
        <v>91.8</v>
      </c>
      <c r="M43" s="694"/>
      <c r="N43" s="694"/>
      <c r="O43" s="694"/>
      <c r="P43" s="694"/>
      <c r="Q43" s="694"/>
      <c r="R43" s="694"/>
      <c r="S43" s="694"/>
      <c r="T43" s="694"/>
      <c r="U43" s="694"/>
      <c r="V43" s="694"/>
      <c r="W43" s="694"/>
      <c r="X43" s="694"/>
      <c r="Y43" s="694"/>
    </row>
    <row r="44" spans="1:25" ht="15">
      <c r="A44" s="1853"/>
      <c r="B44" s="1864" t="s">
        <v>1098</v>
      </c>
      <c r="C44" s="693">
        <v>131.4</v>
      </c>
      <c r="D44" s="698">
        <v>105.1</v>
      </c>
      <c r="E44" s="693">
        <v>121</v>
      </c>
      <c r="F44" s="698">
        <v>96.8</v>
      </c>
      <c r="G44" s="698">
        <v>115.1</v>
      </c>
      <c r="H44" s="692">
        <v>92.1</v>
      </c>
      <c r="I44" s="700">
        <v>108.3</v>
      </c>
      <c r="J44" s="692">
        <v>86.7</v>
      </c>
      <c r="K44" s="700">
        <v>114.6</v>
      </c>
      <c r="L44" s="1854">
        <v>91.7</v>
      </c>
      <c r="M44" s="694"/>
      <c r="N44" s="694"/>
      <c r="O44" s="694"/>
      <c r="P44" s="694"/>
      <c r="Q44" s="694"/>
      <c r="R44" s="694"/>
      <c r="S44" s="694"/>
      <c r="T44" s="694"/>
      <c r="U44" s="694"/>
      <c r="V44" s="694"/>
      <c r="W44" s="694"/>
      <c r="X44" s="694"/>
      <c r="Y44" s="694"/>
    </row>
    <row r="45" spans="1:25" ht="15">
      <c r="A45" s="1853"/>
      <c r="B45" s="1864" t="s">
        <v>743</v>
      </c>
      <c r="C45" s="693">
        <v>131.4</v>
      </c>
      <c r="D45" s="698">
        <v>104.1</v>
      </c>
      <c r="E45" s="693">
        <v>121</v>
      </c>
      <c r="F45" s="698">
        <v>95.9</v>
      </c>
      <c r="G45" s="698">
        <v>115.1</v>
      </c>
      <c r="H45" s="692">
        <v>91.2</v>
      </c>
      <c r="I45" s="700">
        <v>108.3</v>
      </c>
      <c r="J45" s="692">
        <v>85.8</v>
      </c>
      <c r="K45" s="700">
        <v>114.6</v>
      </c>
      <c r="L45" s="1854">
        <v>90.8</v>
      </c>
      <c r="M45" s="694"/>
      <c r="N45" s="694"/>
      <c r="O45" s="694"/>
      <c r="P45" s="694"/>
      <c r="Q45" s="694"/>
      <c r="R45" s="694"/>
      <c r="S45" s="694"/>
      <c r="T45" s="694"/>
      <c r="U45" s="694"/>
      <c r="V45" s="694"/>
      <c r="W45" s="694"/>
      <c r="X45" s="694"/>
      <c r="Y45" s="694"/>
    </row>
    <row r="46" spans="1:25" ht="15">
      <c r="A46" s="1853"/>
      <c r="B46" s="1864" t="s">
        <v>1099</v>
      </c>
      <c r="C46" s="693">
        <v>131.4</v>
      </c>
      <c r="D46" s="698">
        <v>102.6</v>
      </c>
      <c r="E46" s="693">
        <v>121</v>
      </c>
      <c r="F46" s="698">
        <v>94.5</v>
      </c>
      <c r="G46" s="698">
        <v>115.1</v>
      </c>
      <c r="H46" s="692">
        <v>89.9</v>
      </c>
      <c r="I46" s="700">
        <v>108.3</v>
      </c>
      <c r="J46" s="692">
        <v>84.6</v>
      </c>
      <c r="K46" s="700">
        <v>114.6</v>
      </c>
      <c r="L46" s="1854">
        <v>89.5</v>
      </c>
      <c r="M46" s="694"/>
      <c r="N46" s="694"/>
      <c r="O46" s="694"/>
      <c r="P46" s="694"/>
      <c r="Q46" s="694"/>
      <c r="R46" s="694"/>
      <c r="S46" s="694"/>
      <c r="T46" s="694"/>
      <c r="U46" s="694"/>
      <c r="V46" s="694"/>
      <c r="W46" s="694"/>
      <c r="X46" s="694"/>
      <c r="Y46" s="694"/>
    </row>
    <row r="47" spans="1:25" ht="15">
      <c r="A47" s="1853"/>
      <c r="B47" s="1864" t="s">
        <v>1100</v>
      </c>
      <c r="C47" s="693">
        <v>131.4</v>
      </c>
      <c r="D47" s="698">
        <v>102</v>
      </c>
      <c r="E47" s="693">
        <v>121</v>
      </c>
      <c r="F47" s="698">
        <v>93.9</v>
      </c>
      <c r="G47" s="698">
        <v>115.1</v>
      </c>
      <c r="H47" s="692">
        <v>89.4</v>
      </c>
      <c r="I47" s="700">
        <v>108.3</v>
      </c>
      <c r="J47" s="692">
        <v>84.1</v>
      </c>
      <c r="K47" s="700">
        <v>114.6</v>
      </c>
      <c r="L47" s="1854">
        <v>89</v>
      </c>
      <c r="M47" s="694"/>
      <c r="N47" s="694"/>
      <c r="O47" s="694"/>
      <c r="P47" s="694"/>
      <c r="Q47" s="694"/>
      <c r="R47" s="694"/>
      <c r="S47" s="694"/>
      <c r="T47" s="694"/>
      <c r="U47" s="694"/>
      <c r="V47" s="694"/>
      <c r="W47" s="694"/>
      <c r="X47" s="694"/>
      <c r="Y47" s="694"/>
    </row>
    <row r="48" spans="1:25" ht="15">
      <c r="A48" s="1853"/>
      <c r="B48" s="1864" t="s">
        <v>746</v>
      </c>
      <c r="C48" s="693">
        <v>131.4</v>
      </c>
      <c r="D48" s="698">
        <v>101.6</v>
      </c>
      <c r="E48" s="693">
        <v>121</v>
      </c>
      <c r="F48" s="698">
        <v>93.6</v>
      </c>
      <c r="G48" s="698">
        <v>115.1</v>
      </c>
      <c r="H48" s="692">
        <v>89.1</v>
      </c>
      <c r="I48" s="700">
        <v>108.3</v>
      </c>
      <c r="J48" s="692">
        <v>83.8</v>
      </c>
      <c r="K48" s="700">
        <v>114.6</v>
      </c>
      <c r="L48" s="1854">
        <v>88.7</v>
      </c>
      <c r="M48" s="694"/>
      <c r="N48" s="694"/>
      <c r="O48" s="694"/>
      <c r="P48" s="694"/>
      <c r="Q48" s="694"/>
      <c r="R48" s="694"/>
      <c r="S48" s="694"/>
      <c r="T48" s="694"/>
      <c r="U48" s="694"/>
      <c r="V48" s="694"/>
      <c r="W48" s="694"/>
      <c r="X48" s="694"/>
      <c r="Y48" s="694"/>
    </row>
    <row r="49" spans="1:37" ht="15">
      <c r="A49" s="1853"/>
      <c r="B49" s="1864" t="s">
        <v>747</v>
      </c>
      <c r="C49" s="693">
        <v>131.4</v>
      </c>
      <c r="D49" s="698">
        <v>101.4</v>
      </c>
      <c r="E49" s="693">
        <v>121</v>
      </c>
      <c r="F49" s="698">
        <v>93.3</v>
      </c>
      <c r="G49" s="698">
        <v>115.1</v>
      </c>
      <c r="H49" s="692">
        <v>88.8</v>
      </c>
      <c r="I49" s="700">
        <v>108.3</v>
      </c>
      <c r="J49" s="692">
        <v>83.6</v>
      </c>
      <c r="K49" s="700">
        <v>114.6</v>
      </c>
      <c r="L49" s="1854">
        <v>88.4</v>
      </c>
      <c r="M49" s="694"/>
      <c r="N49" s="694"/>
      <c r="O49" s="694"/>
      <c r="P49" s="694"/>
      <c r="Q49" s="694"/>
      <c r="R49" s="694"/>
      <c r="S49" s="694"/>
      <c r="T49" s="694"/>
      <c r="U49" s="694"/>
      <c r="V49" s="694"/>
      <c r="W49" s="694"/>
      <c r="X49" s="694"/>
      <c r="Y49" s="694"/>
    </row>
    <row r="50" spans="1:37" ht="15">
      <c r="A50" s="1853"/>
      <c r="B50" s="1864" t="s">
        <v>1101</v>
      </c>
      <c r="C50" s="693">
        <v>131.4</v>
      </c>
      <c r="D50" s="698">
        <v>99.3</v>
      </c>
      <c r="E50" s="693">
        <v>121</v>
      </c>
      <c r="F50" s="698">
        <v>91.4</v>
      </c>
      <c r="G50" s="698">
        <v>115.1</v>
      </c>
      <c r="H50" s="692">
        <v>87</v>
      </c>
      <c r="I50" s="700">
        <v>108.3</v>
      </c>
      <c r="J50" s="692">
        <v>81.900000000000006</v>
      </c>
      <c r="K50" s="700">
        <v>114.6</v>
      </c>
      <c r="L50" s="1854">
        <v>86.6</v>
      </c>
      <c r="M50" s="694"/>
      <c r="N50" s="694"/>
      <c r="O50" s="694"/>
      <c r="P50" s="694"/>
      <c r="Q50" s="694"/>
      <c r="R50" s="694"/>
      <c r="S50" s="694"/>
      <c r="T50" s="694"/>
      <c r="U50" s="694"/>
      <c r="V50" s="694"/>
      <c r="W50" s="694"/>
      <c r="X50" s="694"/>
      <c r="Y50" s="694"/>
    </row>
    <row r="51" spans="1:37" ht="15">
      <c r="A51" s="1853"/>
      <c r="B51" s="1864" t="s">
        <v>749</v>
      </c>
      <c r="C51" s="693">
        <v>131.4</v>
      </c>
      <c r="D51" s="698">
        <v>96.3</v>
      </c>
      <c r="E51" s="693">
        <v>121</v>
      </c>
      <c r="F51" s="698">
        <v>88.6</v>
      </c>
      <c r="G51" s="698">
        <v>115.1</v>
      </c>
      <c r="H51" s="692">
        <v>84.4</v>
      </c>
      <c r="I51" s="700">
        <v>108.3</v>
      </c>
      <c r="J51" s="692">
        <v>79.400000000000006</v>
      </c>
      <c r="K51" s="700">
        <v>114.6</v>
      </c>
      <c r="L51" s="1854">
        <v>84</v>
      </c>
      <c r="M51" s="694"/>
      <c r="N51" s="694"/>
      <c r="O51" s="694"/>
      <c r="P51" s="694"/>
      <c r="Q51" s="694"/>
      <c r="R51" s="694"/>
      <c r="S51" s="694"/>
      <c r="T51" s="694"/>
      <c r="U51" s="694"/>
      <c r="V51" s="694"/>
      <c r="W51" s="694"/>
      <c r="X51" s="694"/>
      <c r="Y51" s="694"/>
    </row>
    <row r="52" spans="1:37" ht="15">
      <c r="A52" s="1853"/>
      <c r="B52" s="1864" t="s">
        <v>750</v>
      </c>
      <c r="C52" s="693">
        <v>131.4</v>
      </c>
      <c r="D52" s="698">
        <v>92.9</v>
      </c>
      <c r="E52" s="693">
        <v>121</v>
      </c>
      <c r="F52" s="698">
        <v>85.5</v>
      </c>
      <c r="G52" s="698">
        <v>115.1</v>
      </c>
      <c r="H52" s="692">
        <v>81.400000000000006</v>
      </c>
      <c r="I52" s="700">
        <v>108.3</v>
      </c>
      <c r="J52" s="692">
        <v>76.599999999999994</v>
      </c>
      <c r="K52" s="700">
        <v>114.6</v>
      </c>
      <c r="L52" s="1854">
        <v>81</v>
      </c>
      <c r="M52" s="694"/>
      <c r="N52" s="694"/>
      <c r="O52" s="694"/>
      <c r="P52" s="694"/>
      <c r="Q52" s="694"/>
      <c r="R52" s="694"/>
      <c r="S52" s="694"/>
      <c r="T52" s="694"/>
      <c r="U52" s="694"/>
      <c r="V52" s="694"/>
      <c r="W52" s="694"/>
      <c r="X52" s="694"/>
      <c r="Y52" s="694"/>
    </row>
    <row r="53" spans="1:37" ht="15">
      <c r="A53" s="1853"/>
      <c r="B53" s="1862"/>
      <c r="C53" s="693"/>
      <c r="D53" s="698"/>
      <c r="E53" s="693"/>
      <c r="F53" s="698"/>
      <c r="G53" s="698"/>
      <c r="H53" s="692"/>
      <c r="I53" s="700"/>
      <c r="J53" s="692"/>
      <c r="K53" s="700"/>
      <c r="L53" s="1854"/>
      <c r="M53" s="694"/>
      <c r="N53" s="694"/>
      <c r="O53" s="694"/>
      <c r="P53" s="694"/>
      <c r="Q53" s="694"/>
      <c r="R53" s="694"/>
      <c r="S53" s="694"/>
      <c r="T53" s="694"/>
      <c r="U53" s="694"/>
      <c r="V53" s="694"/>
      <c r="W53" s="694"/>
      <c r="X53" s="694"/>
      <c r="Y53" s="694"/>
    </row>
    <row r="54" spans="1:37" ht="15">
      <c r="A54" s="1853">
        <v>2022</v>
      </c>
      <c r="B54" s="1862" t="s">
        <v>739</v>
      </c>
      <c r="C54" s="704">
        <v>141.5</v>
      </c>
      <c r="D54" s="701">
        <v>97</v>
      </c>
      <c r="E54" s="702">
        <v>141.19999999999999</v>
      </c>
      <c r="F54" s="703">
        <v>96.8</v>
      </c>
      <c r="G54" s="704">
        <v>135.4</v>
      </c>
      <c r="H54" s="701">
        <v>92.8</v>
      </c>
      <c r="I54" s="700">
        <v>123.8</v>
      </c>
      <c r="J54" s="692">
        <v>84.9</v>
      </c>
      <c r="K54" s="700">
        <v>133.1</v>
      </c>
      <c r="L54" s="1854">
        <v>91.3</v>
      </c>
      <c r="M54" s="694"/>
      <c r="N54" s="694"/>
      <c r="O54" s="694"/>
      <c r="P54" s="694"/>
      <c r="Q54" s="694"/>
      <c r="R54" s="694"/>
      <c r="S54" s="694"/>
      <c r="T54" s="694"/>
      <c r="U54" s="694"/>
      <c r="V54" s="694"/>
      <c r="W54" s="694"/>
      <c r="X54" s="694"/>
      <c r="Y54" s="694"/>
      <c r="Z54" s="694"/>
      <c r="AA54" s="694"/>
      <c r="AB54" s="694"/>
      <c r="AC54" s="694"/>
      <c r="AD54" s="694"/>
      <c r="AE54" s="694"/>
      <c r="AF54" s="694"/>
      <c r="AG54" s="694"/>
      <c r="AH54" s="694"/>
      <c r="AI54" s="694"/>
      <c r="AJ54" s="694"/>
      <c r="AK54" s="694"/>
    </row>
    <row r="55" spans="1:37" ht="15">
      <c r="A55" s="1853"/>
      <c r="B55" s="1862" t="s">
        <v>740</v>
      </c>
      <c r="C55" s="704">
        <v>141.5</v>
      </c>
      <c r="D55" s="701">
        <v>96</v>
      </c>
      <c r="E55" s="704">
        <v>141.19999999999999</v>
      </c>
      <c r="F55" s="701">
        <v>95.7</v>
      </c>
      <c r="G55" s="704">
        <v>135.4</v>
      </c>
      <c r="H55" s="701">
        <v>91.8</v>
      </c>
      <c r="I55" s="700">
        <v>123.8</v>
      </c>
      <c r="J55" s="692">
        <v>84</v>
      </c>
      <c r="K55" s="700">
        <v>133.1</v>
      </c>
      <c r="L55" s="1854">
        <v>90.3</v>
      </c>
      <c r="M55" s="694"/>
      <c r="N55" s="694"/>
      <c r="O55" s="694"/>
      <c r="P55" s="694"/>
      <c r="Q55" s="694"/>
      <c r="R55" s="694"/>
      <c r="S55" s="694"/>
      <c r="T55" s="694"/>
      <c r="U55" s="694"/>
      <c r="V55" s="694"/>
      <c r="W55" s="694"/>
      <c r="X55" s="694"/>
      <c r="Y55" s="694"/>
      <c r="Z55" s="694"/>
      <c r="AA55" s="694"/>
      <c r="AB55" s="694"/>
      <c r="AC55" s="694"/>
      <c r="AD55" s="694"/>
      <c r="AE55" s="694"/>
      <c r="AF55" s="694"/>
      <c r="AG55" s="694"/>
      <c r="AH55" s="694"/>
      <c r="AI55" s="694"/>
      <c r="AJ55" s="694"/>
      <c r="AK55" s="694"/>
    </row>
    <row r="56" spans="1:37" ht="15">
      <c r="A56" s="1853"/>
      <c r="B56" s="1862" t="s">
        <v>741</v>
      </c>
      <c r="C56" s="704">
        <v>141.5</v>
      </c>
      <c r="D56" s="701">
        <v>93.3</v>
      </c>
      <c r="E56" s="704">
        <v>141.19999999999999</v>
      </c>
      <c r="F56" s="701">
        <v>93</v>
      </c>
      <c r="G56" s="704">
        <v>135.4</v>
      </c>
      <c r="H56" s="701">
        <v>89.2</v>
      </c>
      <c r="I56" s="700">
        <v>123.8</v>
      </c>
      <c r="J56" s="692">
        <v>81.599999999999994</v>
      </c>
      <c r="K56" s="700">
        <v>133.1</v>
      </c>
      <c r="L56" s="1854">
        <v>87.7</v>
      </c>
      <c r="M56" s="694"/>
      <c r="N56" s="694"/>
      <c r="O56" s="694"/>
      <c r="P56" s="694"/>
      <c r="Q56" s="694"/>
      <c r="R56" s="694"/>
      <c r="S56" s="694"/>
      <c r="T56" s="694"/>
      <c r="U56" s="694"/>
      <c r="V56" s="694"/>
      <c r="W56" s="694"/>
      <c r="X56" s="694"/>
      <c r="Y56" s="694"/>
      <c r="Z56" s="694"/>
      <c r="AA56" s="694"/>
      <c r="AB56" s="694"/>
      <c r="AC56" s="694"/>
      <c r="AD56" s="694"/>
      <c r="AE56" s="694"/>
      <c r="AF56" s="694"/>
      <c r="AG56" s="694"/>
      <c r="AH56" s="694"/>
      <c r="AI56" s="694"/>
      <c r="AJ56" s="694"/>
      <c r="AK56" s="694"/>
    </row>
    <row r="57" spans="1:37" ht="15">
      <c r="A57" s="1853"/>
      <c r="B57" s="1862" t="s">
        <v>1098</v>
      </c>
      <c r="C57" s="704">
        <v>141.5</v>
      </c>
      <c r="D57" s="701">
        <v>84.6</v>
      </c>
      <c r="E57" s="704">
        <v>141.19999999999999</v>
      </c>
      <c r="F57" s="701">
        <v>84.4</v>
      </c>
      <c r="G57" s="704">
        <v>135.4</v>
      </c>
      <c r="H57" s="701">
        <v>81</v>
      </c>
      <c r="I57" s="700">
        <v>123.8</v>
      </c>
      <c r="J57" s="692">
        <v>74</v>
      </c>
      <c r="K57" s="700">
        <v>133.1</v>
      </c>
      <c r="L57" s="1854">
        <v>79.599999999999994</v>
      </c>
      <c r="M57" s="679"/>
      <c r="N57" s="694"/>
      <c r="O57" s="694"/>
      <c r="P57" s="694"/>
      <c r="Q57" s="694"/>
      <c r="R57" s="694"/>
      <c r="S57" s="694"/>
      <c r="T57" s="694"/>
      <c r="U57" s="694"/>
      <c r="V57" s="694"/>
      <c r="W57" s="694"/>
      <c r="X57" s="694"/>
      <c r="Y57" s="694"/>
      <c r="Z57" s="694"/>
      <c r="AA57" s="694"/>
      <c r="AB57" s="694"/>
      <c r="AC57" s="694"/>
      <c r="AD57" s="694"/>
      <c r="AE57" s="694"/>
      <c r="AF57" s="694"/>
      <c r="AG57" s="694"/>
      <c r="AH57" s="694"/>
      <c r="AI57" s="694"/>
      <c r="AJ57" s="694"/>
      <c r="AK57" s="694"/>
    </row>
    <row r="58" spans="1:37" ht="15">
      <c r="A58" s="1853"/>
      <c r="B58" s="1862" t="s">
        <v>743</v>
      </c>
      <c r="C58" s="704">
        <v>141.5</v>
      </c>
      <c r="D58" s="701">
        <v>77.2</v>
      </c>
      <c r="E58" s="704">
        <v>141.19999999999999</v>
      </c>
      <c r="F58" s="701">
        <v>77</v>
      </c>
      <c r="G58" s="704">
        <v>135.4</v>
      </c>
      <c r="H58" s="701">
        <v>73.8</v>
      </c>
      <c r="I58" s="700">
        <v>123.8</v>
      </c>
      <c r="J58" s="692">
        <v>67.5</v>
      </c>
      <c r="K58" s="700">
        <v>133.1</v>
      </c>
      <c r="L58" s="1854">
        <v>72.599999999999994</v>
      </c>
      <c r="M58" s="694"/>
      <c r="N58" s="694"/>
      <c r="O58" s="694"/>
      <c r="P58" s="694"/>
      <c r="Q58" s="694"/>
      <c r="R58" s="694"/>
      <c r="S58" s="694"/>
      <c r="T58" s="694"/>
      <c r="U58" s="694"/>
      <c r="V58" s="694"/>
      <c r="W58" s="694"/>
      <c r="X58" s="694"/>
      <c r="Y58" s="694"/>
      <c r="Z58" s="694"/>
      <c r="AA58" s="694"/>
      <c r="AB58" s="694"/>
      <c r="AC58" s="694"/>
      <c r="AD58" s="694"/>
      <c r="AE58" s="694"/>
      <c r="AF58" s="694"/>
      <c r="AG58" s="694"/>
      <c r="AH58" s="694"/>
      <c r="AI58" s="694"/>
      <c r="AJ58" s="694"/>
      <c r="AK58" s="694"/>
    </row>
    <row r="59" spans="1:37" ht="15">
      <c r="A59" s="1853"/>
      <c r="B59" s="1862" t="s">
        <v>1099</v>
      </c>
      <c r="C59" s="704">
        <v>141.5</v>
      </c>
      <c r="D59" s="701">
        <v>69.599999999999994</v>
      </c>
      <c r="E59" s="704">
        <v>141.19999999999999</v>
      </c>
      <c r="F59" s="701">
        <v>69.400000000000006</v>
      </c>
      <c r="G59" s="704">
        <v>135.4</v>
      </c>
      <c r="H59" s="701">
        <v>66.599999999999994</v>
      </c>
      <c r="I59" s="700">
        <v>123.8</v>
      </c>
      <c r="J59" s="692">
        <v>60.9</v>
      </c>
      <c r="K59" s="700">
        <v>133.1</v>
      </c>
      <c r="L59" s="1854">
        <v>65.400000000000006</v>
      </c>
      <c r="M59" s="679"/>
      <c r="N59" s="694"/>
      <c r="O59" s="694"/>
      <c r="P59" s="694"/>
      <c r="Q59" s="694"/>
      <c r="R59" s="694"/>
      <c r="S59" s="694"/>
      <c r="T59" s="694"/>
      <c r="U59" s="694"/>
      <c r="V59" s="694"/>
      <c r="W59" s="694"/>
      <c r="X59" s="694"/>
      <c r="Y59" s="694"/>
      <c r="Z59" s="694"/>
      <c r="AA59" s="694"/>
      <c r="AB59" s="694"/>
      <c r="AC59" s="694"/>
      <c r="AD59" s="694"/>
      <c r="AE59" s="694"/>
      <c r="AF59" s="694"/>
      <c r="AG59" s="694"/>
      <c r="AH59" s="694"/>
      <c r="AI59" s="694"/>
      <c r="AJ59" s="694"/>
      <c r="AK59" s="694"/>
    </row>
    <row r="60" spans="1:37" ht="15">
      <c r="A60" s="1853"/>
      <c r="B60" s="1862" t="s">
        <v>1100</v>
      </c>
      <c r="C60" s="704">
        <v>141.5</v>
      </c>
      <c r="D60" s="701">
        <v>65.900000000000006</v>
      </c>
      <c r="E60" s="704">
        <v>141.19999999999999</v>
      </c>
      <c r="F60" s="701">
        <v>65.7</v>
      </c>
      <c r="G60" s="704">
        <v>135.4</v>
      </c>
      <c r="H60" s="701">
        <v>63</v>
      </c>
      <c r="I60" s="700">
        <v>123.8</v>
      </c>
      <c r="J60" s="692">
        <v>57.7</v>
      </c>
      <c r="K60" s="700">
        <v>133.1</v>
      </c>
      <c r="L60" s="1854">
        <v>62</v>
      </c>
      <c r="M60" s="679"/>
      <c r="N60" s="694"/>
      <c r="O60" s="694"/>
      <c r="P60" s="694"/>
      <c r="Q60" s="694"/>
      <c r="R60" s="694"/>
      <c r="S60" s="694"/>
      <c r="T60" s="694"/>
      <c r="U60" s="694"/>
      <c r="V60" s="694"/>
      <c r="W60" s="694"/>
      <c r="X60" s="694"/>
      <c r="Y60" s="694"/>
      <c r="Z60" s="694"/>
      <c r="AA60" s="694"/>
      <c r="AB60" s="694"/>
      <c r="AC60" s="694"/>
      <c r="AD60" s="694"/>
      <c r="AE60" s="694"/>
      <c r="AF60" s="694"/>
      <c r="AG60" s="694"/>
      <c r="AH60" s="694"/>
      <c r="AI60" s="694"/>
      <c r="AJ60" s="694"/>
      <c r="AK60" s="694"/>
    </row>
    <row r="61" spans="1:37" ht="15">
      <c r="A61" s="1853"/>
      <c r="B61" s="1862" t="s">
        <v>746</v>
      </c>
      <c r="C61" s="704">
        <v>141.5</v>
      </c>
      <c r="D61" s="701">
        <v>64.3</v>
      </c>
      <c r="E61" s="704">
        <v>141.19999999999999</v>
      </c>
      <c r="F61" s="701">
        <v>64.2</v>
      </c>
      <c r="G61" s="704">
        <v>135.4</v>
      </c>
      <c r="H61" s="701">
        <v>61.5</v>
      </c>
      <c r="I61" s="700">
        <v>123.8</v>
      </c>
      <c r="J61" s="692">
        <v>56.3</v>
      </c>
      <c r="K61" s="700">
        <v>133.1</v>
      </c>
      <c r="L61" s="1854">
        <v>60.5</v>
      </c>
      <c r="M61" s="694"/>
      <c r="N61" s="694"/>
      <c r="O61" s="694"/>
      <c r="P61" s="694"/>
      <c r="Q61" s="694"/>
      <c r="R61" s="694"/>
      <c r="S61" s="694"/>
      <c r="T61" s="694"/>
      <c r="U61" s="694"/>
      <c r="V61" s="694"/>
      <c r="W61" s="694"/>
      <c r="X61" s="694"/>
      <c r="Y61" s="694"/>
      <c r="Z61" s="694"/>
      <c r="AA61" s="694"/>
      <c r="AB61" s="694"/>
      <c r="AC61" s="694"/>
      <c r="AD61" s="694"/>
      <c r="AE61" s="694"/>
      <c r="AF61" s="694"/>
      <c r="AG61" s="694"/>
      <c r="AH61" s="694"/>
      <c r="AI61" s="694"/>
      <c r="AJ61" s="694"/>
      <c r="AK61" s="694"/>
    </row>
    <row r="62" spans="1:37" ht="15">
      <c r="A62" s="1853"/>
      <c r="B62" s="1862" t="s">
        <v>747</v>
      </c>
      <c r="C62" s="704">
        <v>141.5</v>
      </c>
      <c r="D62" s="701">
        <v>62.9</v>
      </c>
      <c r="E62" s="704">
        <v>141.19999999999999</v>
      </c>
      <c r="F62" s="701">
        <v>62.7</v>
      </c>
      <c r="G62" s="704">
        <v>135.4</v>
      </c>
      <c r="H62" s="701">
        <v>60.1</v>
      </c>
      <c r="I62" s="700">
        <v>123.8</v>
      </c>
      <c r="J62" s="692">
        <v>55</v>
      </c>
      <c r="K62" s="700">
        <v>133.1</v>
      </c>
      <c r="L62" s="1854">
        <v>59.1</v>
      </c>
      <c r="M62" s="679"/>
      <c r="N62" s="694"/>
      <c r="O62" s="694"/>
      <c r="P62" s="694"/>
      <c r="Q62" s="694"/>
      <c r="R62" s="694"/>
      <c r="S62" s="694"/>
      <c r="T62" s="694"/>
      <c r="U62" s="694"/>
      <c r="V62" s="694"/>
      <c r="W62" s="694"/>
      <c r="X62" s="694"/>
      <c r="Y62" s="694"/>
      <c r="Z62" s="694"/>
      <c r="AA62" s="694"/>
      <c r="AB62" s="694"/>
      <c r="AC62" s="694"/>
      <c r="AD62" s="694"/>
      <c r="AE62" s="694"/>
      <c r="AF62" s="694"/>
      <c r="AG62" s="694"/>
      <c r="AH62" s="694"/>
      <c r="AI62" s="694"/>
      <c r="AJ62" s="694"/>
      <c r="AK62" s="694"/>
    </row>
    <row r="63" spans="1:37" ht="15">
      <c r="A63" s="1853"/>
      <c r="B63" s="1862" t="s">
        <v>1101</v>
      </c>
      <c r="C63" s="704">
        <v>141.5</v>
      </c>
      <c r="D63" s="701">
        <v>62.7</v>
      </c>
      <c r="E63" s="704">
        <v>141.19999999999999</v>
      </c>
      <c r="F63" s="701">
        <v>62.5</v>
      </c>
      <c r="G63" s="704">
        <v>135.4</v>
      </c>
      <c r="H63" s="701">
        <v>60</v>
      </c>
      <c r="I63" s="700">
        <v>123.8</v>
      </c>
      <c r="J63" s="692">
        <v>54.9</v>
      </c>
      <c r="K63" s="700">
        <v>133.1</v>
      </c>
      <c r="L63" s="1854">
        <v>59</v>
      </c>
      <c r="M63" s="679"/>
      <c r="N63" s="694"/>
      <c r="O63" s="694"/>
      <c r="P63" s="694"/>
      <c r="Q63" s="694"/>
      <c r="R63" s="694"/>
      <c r="S63" s="694"/>
      <c r="T63" s="694"/>
      <c r="U63" s="694"/>
      <c r="V63" s="694"/>
      <c r="W63" s="694"/>
      <c r="X63" s="694"/>
      <c r="Y63" s="694"/>
      <c r="Z63" s="694"/>
      <c r="AA63" s="694"/>
      <c r="AB63" s="694"/>
      <c r="AC63" s="694"/>
      <c r="AD63" s="694"/>
      <c r="AE63" s="694"/>
      <c r="AF63" s="694"/>
      <c r="AG63" s="694"/>
      <c r="AH63" s="694"/>
      <c r="AI63" s="694"/>
      <c r="AJ63" s="694"/>
      <c r="AK63" s="694"/>
    </row>
    <row r="64" spans="1:37" ht="15">
      <c r="A64" s="1853"/>
      <c r="B64" s="1862" t="s">
        <v>749</v>
      </c>
      <c r="C64" s="704">
        <v>141.5</v>
      </c>
      <c r="D64" s="701">
        <v>62.8</v>
      </c>
      <c r="E64" s="704">
        <v>141.19999999999999</v>
      </c>
      <c r="F64" s="701">
        <v>62.7</v>
      </c>
      <c r="G64" s="704">
        <v>135.4</v>
      </c>
      <c r="H64" s="701">
        <v>60.1</v>
      </c>
      <c r="I64" s="700">
        <v>123.8</v>
      </c>
      <c r="J64" s="692">
        <v>55</v>
      </c>
      <c r="K64" s="700">
        <v>133.1</v>
      </c>
      <c r="L64" s="1854">
        <v>59.1</v>
      </c>
      <c r="M64" s="694"/>
      <c r="N64" s="694"/>
      <c r="O64" s="694"/>
      <c r="P64" s="694"/>
      <c r="Q64" s="694"/>
      <c r="R64" s="694"/>
      <c r="S64" s="694"/>
      <c r="T64" s="694"/>
      <c r="U64" s="694"/>
      <c r="V64" s="694"/>
      <c r="W64" s="694"/>
      <c r="X64" s="694"/>
      <c r="Y64" s="694"/>
      <c r="Z64" s="694"/>
      <c r="AA64" s="694"/>
      <c r="AB64" s="694"/>
      <c r="AC64" s="694"/>
      <c r="AD64" s="694"/>
      <c r="AE64" s="694"/>
      <c r="AF64" s="694"/>
      <c r="AG64" s="694"/>
      <c r="AH64" s="694"/>
      <c r="AI64" s="694"/>
      <c r="AJ64" s="694"/>
      <c r="AK64" s="694"/>
    </row>
    <row r="65" spans="1:37" ht="15">
      <c r="A65" s="1853"/>
      <c r="B65" s="1862" t="s">
        <v>750</v>
      </c>
      <c r="C65" s="704">
        <v>141.5</v>
      </c>
      <c r="D65" s="701">
        <v>62.8</v>
      </c>
      <c r="E65" s="704">
        <v>141.19999999999999</v>
      </c>
      <c r="F65" s="701">
        <v>62.7</v>
      </c>
      <c r="G65" s="704">
        <v>135.4</v>
      </c>
      <c r="H65" s="701">
        <v>60.1</v>
      </c>
      <c r="I65" s="700">
        <v>123.8</v>
      </c>
      <c r="J65" s="692">
        <v>55</v>
      </c>
      <c r="K65" s="700">
        <v>133.1</v>
      </c>
      <c r="L65" s="1854">
        <v>59.1</v>
      </c>
      <c r="M65" s="679"/>
      <c r="N65" s="694"/>
      <c r="O65" s="694"/>
      <c r="P65" s="694"/>
      <c r="Q65" s="694"/>
      <c r="R65" s="694"/>
      <c r="S65" s="694"/>
      <c r="T65" s="694"/>
      <c r="U65" s="694"/>
      <c r="V65" s="694"/>
      <c r="W65" s="694"/>
      <c r="X65" s="694"/>
      <c r="Y65" s="694"/>
      <c r="Z65" s="694"/>
      <c r="AA65" s="694"/>
      <c r="AB65" s="694"/>
      <c r="AC65" s="694"/>
      <c r="AD65" s="694"/>
      <c r="AE65" s="694"/>
      <c r="AF65" s="694"/>
      <c r="AG65" s="694"/>
      <c r="AH65" s="694"/>
      <c r="AI65" s="694"/>
      <c r="AJ65" s="694"/>
      <c r="AK65" s="694"/>
    </row>
    <row r="66" spans="1:37" ht="15">
      <c r="A66" s="1853"/>
      <c r="B66" s="1862"/>
      <c r="C66" s="704"/>
      <c r="D66" s="701"/>
      <c r="E66" s="704"/>
      <c r="F66" s="701"/>
      <c r="G66" s="704"/>
      <c r="H66" s="701"/>
      <c r="I66" s="700"/>
      <c r="J66" s="692"/>
      <c r="K66" s="700"/>
      <c r="L66" s="1854"/>
      <c r="M66" s="679"/>
      <c r="N66" s="694"/>
      <c r="O66" s="694"/>
      <c r="P66" s="694"/>
      <c r="Q66" s="694"/>
      <c r="R66" s="694"/>
      <c r="S66" s="694"/>
      <c r="T66" s="694"/>
      <c r="U66" s="694"/>
      <c r="V66" s="694"/>
      <c r="W66" s="694"/>
      <c r="X66" s="694"/>
      <c r="Y66" s="694"/>
    </row>
    <row r="67" spans="1:37" ht="15">
      <c r="A67" s="1853" t="s">
        <v>106</v>
      </c>
      <c r="B67" s="1862" t="s">
        <v>739</v>
      </c>
      <c r="C67" s="704">
        <v>141.52819225856334</v>
      </c>
      <c r="D67" s="701">
        <v>62.404106682396694</v>
      </c>
      <c r="E67" s="704">
        <v>141.16307463979061</v>
      </c>
      <c r="F67" s="701">
        <v>62.243115162121427</v>
      </c>
      <c r="G67" s="704">
        <v>135.38991635561683</v>
      </c>
      <c r="H67" s="701">
        <v>59.697553181072777</v>
      </c>
      <c r="I67" s="700">
        <v>123.82591987350457</v>
      </c>
      <c r="J67" s="692">
        <v>54.598633604496825</v>
      </c>
      <c r="K67" s="700">
        <v>133.11647799957106</v>
      </c>
      <c r="L67" s="1854">
        <v>58.69512470768889</v>
      </c>
      <c r="M67" s="679"/>
      <c r="N67" s="694"/>
      <c r="O67" s="694"/>
      <c r="P67" s="694"/>
      <c r="Q67" s="694"/>
      <c r="R67" s="694"/>
      <c r="S67" s="694"/>
      <c r="T67" s="694"/>
      <c r="U67" s="694"/>
      <c r="V67" s="694"/>
      <c r="W67" s="694"/>
      <c r="X67" s="694"/>
      <c r="Y67" s="694"/>
      <c r="Z67" s="705"/>
      <c r="AA67" s="705"/>
      <c r="AB67" s="705"/>
      <c r="AC67" s="705"/>
      <c r="AD67" s="705"/>
      <c r="AE67" s="705"/>
      <c r="AF67" s="705"/>
      <c r="AG67" s="705"/>
      <c r="AH67" s="705"/>
      <c r="AI67" s="705"/>
    </row>
    <row r="68" spans="1:37" ht="15">
      <c r="A68" s="1853"/>
      <c r="B68" s="1862" t="s">
        <v>740</v>
      </c>
      <c r="C68" s="704">
        <v>141.52819225856334</v>
      </c>
      <c r="D68" s="701">
        <v>61.700875690875321</v>
      </c>
      <c r="E68" s="704">
        <v>141.16307463979061</v>
      </c>
      <c r="F68" s="701">
        <v>61.541698381754564</v>
      </c>
      <c r="G68" s="704">
        <v>135.38991635561683</v>
      </c>
      <c r="H68" s="701">
        <v>59.024822302501164</v>
      </c>
      <c r="I68" s="700">
        <v>123.82591987350457</v>
      </c>
      <c r="J68" s="692">
        <v>53.983362378184523</v>
      </c>
      <c r="K68" s="700">
        <v>133.11647799957106</v>
      </c>
      <c r="L68" s="1854">
        <v>58.033690181340617</v>
      </c>
      <c r="M68" s="694"/>
      <c r="N68" s="694"/>
      <c r="O68" s="694"/>
      <c r="P68" s="694"/>
      <c r="Q68" s="694"/>
      <c r="R68" s="694"/>
      <c r="S68" s="694"/>
      <c r="T68" s="694"/>
      <c r="U68" s="694"/>
      <c r="V68" s="694"/>
      <c r="W68" s="694"/>
      <c r="X68" s="694"/>
      <c r="Y68" s="694"/>
      <c r="Z68" s="705"/>
      <c r="AA68" s="705"/>
      <c r="AB68" s="705"/>
      <c r="AC68" s="705"/>
      <c r="AD68" s="705"/>
      <c r="AE68" s="705"/>
      <c r="AF68" s="705"/>
      <c r="AG68" s="705"/>
      <c r="AH68" s="705"/>
      <c r="AI68" s="705"/>
    </row>
    <row r="69" spans="1:37" ht="15">
      <c r="A69" s="1853"/>
      <c r="B69" s="1862" t="s">
        <v>741</v>
      </c>
      <c r="C69" s="704">
        <v>141.52819225856334</v>
      </c>
      <c r="D69" s="701">
        <v>61.489984025916286</v>
      </c>
      <c r="E69" s="704">
        <v>141.16307463979061</v>
      </c>
      <c r="F69" s="701">
        <v>61.331350779863804</v>
      </c>
      <c r="G69" s="704">
        <v>135.38991635561683</v>
      </c>
      <c r="H69" s="701">
        <v>58.823077304396925</v>
      </c>
      <c r="I69" s="700">
        <v>123.82591987350457</v>
      </c>
      <c r="J69" s="692">
        <v>53.79884893255597</v>
      </c>
      <c r="K69" s="700">
        <v>133.11647799957106</v>
      </c>
      <c r="L69" s="1854">
        <v>57.835332841853621</v>
      </c>
      <c r="M69" s="679"/>
      <c r="N69" s="694"/>
      <c r="O69" s="694"/>
      <c r="P69" s="694"/>
      <c r="Q69" s="694"/>
      <c r="R69" s="694"/>
      <c r="S69" s="694"/>
      <c r="T69" s="694"/>
      <c r="U69" s="694"/>
      <c r="V69" s="694"/>
      <c r="W69" s="694"/>
      <c r="X69" s="694"/>
      <c r="Y69" s="694"/>
      <c r="Z69" s="705"/>
      <c r="AA69" s="705"/>
      <c r="AB69" s="705"/>
      <c r="AC69" s="705"/>
      <c r="AD69" s="705"/>
      <c r="AE69" s="705"/>
      <c r="AF69" s="705"/>
      <c r="AG69" s="705"/>
      <c r="AH69" s="705"/>
      <c r="AI69" s="705"/>
    </row>
    <row r="70" spans="1:37" ht="15">
      <c r="A70" s="1853"/>
      <c r="B70" s="1862" t="s">
        <v>1098</v>
      </c>
      <c r="C70" s="704">
        <v>141.52819225856334</v>
      </c>
      <c r="D70" s="701">
        <v>62.127028754354498</v>
      </c>
      <c r="E70" s="704">
        <v>141.16307463979061</v>
      </c>
      <c r="F70" s="701">
        <v>61.966752045960085</v>
      </c>
      <c r="G70" s="704">
        <v>135.38991635561683</v>
      </c>
      <c r="H70" s="701">
        <v>59.432492510806561</v>
      </c>
      <c r="I70" s="700">
        <v>123.82591987350457</v>
      </c>
      <c r="J70" s="692">
        <v>54.356212439010676</v>
      </c>
      <c r="K70" s="700">
        <v>133.11647799957106</v>
      </c>
      <c r="L70" s="1854">
        <v>58.434514879189059</v>
      </c>
      <c r="M70" s="679"/>
      <c r="N70" s="694"/>
      <c r="O70" s="694"/>
      <c r="P70" s="694"/>
      <c r="Q70" s="694"/>
      <c r="R70" s="694"/>
      <c r="S70" s="694"/>
      <c r="T70" s="694"/>
      <c r="U70" s="694"/>
      <c r="V70" s="694"/>
      <c r="W70" s="694"/>
      <c r="X70" s="694"/>
      <c r="Y70" s="694"/>
      <c r="Z70" s="705"/>
      <c r="AA70" s="705"/>
      <c r="AB70" s="705"/>
      <c r="AC70" s="705"/>
      <c r="AD70" s="705"/>
      <c r="AE70" s="705"/>
      <c r="AF70" s="705"/>
      <c r="AG70" s="705"/>
      <c r="AH70" s="705"/>
      <c r="AI70" s="705"/>
    </row>
    <row r="71" spans="1:37" ht="15">
      <c r="A71" s="1853"/>
      <c r="B71" s="1862" t="s">
        <v>743</v>
      </c>
      <c r="C71" s="704">
        <v>141.52819225856334</v>
      </c>
      <c r="D71" s="701">
        <v>62.004671238343953</v>
      </c>
      <c r="E71" s="704">
        <v>141.16307463979061</v>
      </c>
      <c r="F71" s="701">
        <v>61.844710190625847</v>
      </c>
      <c r="G71" s="704">
        <v>135.38991635561683</v>
      </c>
      <c r="H71" s="701">
        <v>59.315441811622307</v>
      </c>
      <c r="I71" s="700">
        <v>123.82591987350457</v>
      </c>
      <c r="J71" s="692">
        <v>54.249159337210557</v>
      </c>
      <c r="K71" s="700">
        <v>133.11647799957106</v>
      </c>
      <c r="L71" s="1854">
        <v>58.319429670170472</v>
      </c>
      <c r="M71" s="679"/>
      <c r="N71" s="694"/>
      <c r="O71" s="694"/>
      <c r="P71" s="694"/>
      <c r="Q71" s="694"/>
      <c r="R71" s="694"/>
      <c r="S71" s="694"/>
      <c r="T71" s="694"/>
      <c r="U71" s="694"/>
      <c r="V71" s="694"/>
      <c r="W71" s="694"/>
      <c r="X71" s="694"/>
      <c r="Y71" s="694"/>
    </row>
    <row r="72" spans="1:37" ht="15">
      <c r="A72" s="1853"/>
      <c r="B72" s="1862" t="s">
        <v>1099</v>
      </c>
      <c r="C72" s="704">
        <v>141.52819225856334</v>
      </c>
      <c r="D72" s="701">
        <v>61.943673037420837</v>
      </c>
      <c r="E72" s="704">
        <v>141.16307463979061</v>
      </c>
      <c r="F72" s="701">
        <v>61.783869354235648</v>
      </c>
      <c r="G72" s="704">
        <v>135.38991635561683</v>
      </c>
      <c r="H72" s="701">
        <v>59.257089188098824</v>
      </c>
      <c r="I72" s="700">
        <v>123.82591987350457</v>
      </c>
      <c r="J72" s="692">
        <v>54.195790759407103</v>
      </c>
      <c r="K72" s="700">
        <v>133.11647799957106</v>
      </c>
      <c r="L72" s="1854">
        <v>58.262056891350817</v>
      </c>
      <c r="M72" s="694"/>
      <c r="N72" s="694"/>
      <c r="O72" s="694"/>
      <c r="P72" s="694"/>
      <c r="Q72" s="694"/>
      <c r="R72" s="694"/>
      <c r="S72" s="694"/>
      <c r="T72" s="694"/>
      <c r="U72" s="694"/>
      <c r="V72" s="694"/>
      <c r="W72" s="694"/>
      <c r="X72" s="694"/>
      <c r="Y72" s="694"/>
    </row>
    <row r="73" spans="1:37" ht="15">
      <c r="A73" s="1853"/>
      <c r="B73" s="1862" t="s">
        <v>1100</v>
      </c>
      <c r="C73" s="704">
        <v>141.52819225856334</v>
      </c>
      <c r="D73" s="701">
        <v>62.37319825907705</v>
      </c>
      <c r="E73" s="704">
        <v>141.16307463979061</v>
      </c>
      <c r="F73" s="701">
        <v>62.212286477048572</v>
      </c>
      <c r="G73" s="704">
        <v>135.38991635561683</v>
      </c>
      <c r="H73" s="701">
        <v>59.667985299358541</v>
      </c>
      <c r="I73" s="700">
        <v>123.82591987350457</v>
      </c>
      <c r="J73" s="692">
        <v>54.571591190626371</v>
      </c>
      <c r="K73" s="700">
        <v>133.11647799957106</v>
      </c>
      <c r="L73" s="1854">
        <v>58.666053323485009</v>
      </c>
      <c r="M73" s="679"/>
      <c r="N73" s="694"/>
      <c r="O73" s="694"/>
      <c r="P73" s="694"/>
      <c r="Q73" s="694"/>
      <c r="R73" s="694"/>
      <c r="S73" s="694"/>
      <c r="T73" s="694"/>
      <c r="U73" s="694"/>
      <c r="V73" s="694"/>
      <c r="W73" s="694"/>
      <c r="X73" s="694"/>
      <c r="Y73" s="694"/>
    </row>
    <row r="74" spans="1:37" ht="15">
      <c r="A74" s="1853"/>
      <c r="B74" s="1862" t="s">
        <v>746</v>
      </c>
      <c r="C74" s="704">
        <v>141.52819225856334</v>
      </c>
      <c r="D74" s="701">
        <v>62.37319825907705</v>
      </c>
      <c r="E74" s="704">
        <v>141.16307463979061</v>
      </c>
      <c r="F74" s="701">
        <v>62.212286477048572</v>
      </c>
      <c r="G74" s="704">
        <v>135.38991635561683</v>
      </c>
      <c r="H74" s="701">
        <v>59.667985299358541</v>
      </c>
      <c r="I74" s="700">
        <v>123.82591987350457</v>
      </c>
      <c r="J74" s="692">
        <v>54.571591190626371</v>
      </c>
      <c r="K74" s="700">
        <v>133.11647799957106</v>
      </c>
      <c r="L74" s="1854">
        <v>58.666053323485009</v>
      </c>
      <c r="M74" s="679"/>
      <c r="N74" s="694"/>
      <c r="O74" s="694"/>
      <c r="P74" s="694"/>
      <c r="Q74" s="694"/>
      <c r="R74" s="694"/>
      <c r="S74" s="694"/>
      <c r="T74" s="694"/>
      <c r="U74" s="694"/>
      <c r="V74" s="694"/>
      <c r="W74" s="694"/>
      <c r="X74" s="694"/>
      <c r="Y74" s="694"/>
    </row>
    <row r="75" spans="1:37" ht="15">
      <c r="A75" s="1853"/>
      <c r="B75" s="1862" t="s">
        <v>747</v>
      </c>
      <c r="C75" s="704">
        <v>141.52819225856334</v>
      </c>
      <c r="D75" s="701">
        <v>61.882794734681362</v>
      </c>
      <c r="E75" s="704">
        <v>141.16307463979061</v>
      </c>
      <c r="F75" s="701">
        <v>61.723148106713069</v>
      </c>
      <c r="G75" s="704">
        <v>135.38991635561683</v>
      </c>
      <c r="H75" s="701">
        <v>59.198851262606844</v>
      </c>
      <c r="I75" s="700">
        <v>123.82591987350457</v>
      </c>
      <c r="J75" s="692">
        <v>54.142527082985083</v>
      </c>
      <c r="K75" s="700">
        <v>133.11647799957106</v>
      </c>
      <c r="L75" s="1854">
        <v>58.204796884578002</v>
      </c>
      <c r="M75" s="679"/>
      <c r="N75" s="694"/>
      <c r="O75" s="694"/>
      <c r="P75" s="694"/>
      <c r="Q75" s="694"/>
      <c r="R75" s="694"/>
      <c r="S75" s="694"/>
      <c r="T75" s="694"/>
      <c r="U75" s="694"/>
      <c r="V75" s="694"/>
      <c r="W75" s="694"/>
      <c r="X75" s="694"/>
      <c r="Y75" s="694"/>
    </row>
    <row r="76" spans="1:37" ht="15">
      <c r="A76" s="1853"/>
      <c r="B76" s="1862" t="s">
        <v>1101</v>
      </c>
      <c r="C76" s="704">
        <v>141.52819225856334</v>
      </c>
      <c r="D76" s="701">
        <v>61.852400434713445</v>
      </c>
      <c r="E76" s="704">
        <v>141.16307463979061</v>
      </c>
      <c r="F76" s="701">
        <v>61.692832218644938</v>
      </c>
      <c r="G76" s="704">
        <v>135.38991635561683</v>
      </c>
      <c r="H76" s="701">
        <v>59.169775205994561</v>
      </c>
      <c r="I76" s="700">
        <v>123.82591987350457</v>
      </c>
      <c r="J76" s="692">
        <v>54.115934486185971</v>
      </c>
      <c r="K76" s="700">
        <v>133.11647799957106</v>
      </c>
      <c r="L76" s="1854">
        <v>58.176209066854732</v>
      </c>
      <c r="M76" s="679"/>
      <c r="N76" s="694"/>
      <c r="O76" s="694"/>
      <c r="P76" s="694"/>
      <c r="Q76" s="694"/>
      <c r="R76" s="694"/>
      <c r="S76" s="694"/>
      <c r="T76" s="694"/>
      <c r="U76" s="694"/>
      <c r="V76" s="694"/>
      <c r="W76" s="694"/>
      <c r="X76" s="694"/>
      <c r="Y76" s="694"/>
    </row>
    <row r="77" spans="1:37" ht="15">
      <c r="A77" s="1853"/>
      <c r="B77" s="1862" t="s">
        <v>749</v>
      </c>
      <c r="C77" s="704">
        <v>141.52819225856334</v>
      </c>
      <c r="D77" s="701">
        <v>61.131789944211931</v>
      </c>
      <c r="E77" s="704">
        <v>141.16307463979061</v>
      </c>
      <c r="F77" s="701">
        <v>60.974080775320907</v>
      </c>
      <c r="G77" s="704">
        <v>135.38991635561683</v>
      </c>
      <c r="H77" s="701">
        <v>58.480418601652865</v>
      </c>
      <c r="I77" s="700">
        <v>123.82591987350457</v>
      </c>
      <c r="J77" s="692">
        <v>53.485457579550797</v>
      </c>
      <c r="K77" s="700">
        <v>133.11647799957106</v>
      </c>
      <c r="L77" s="1854">
        <v>57.498427990347686</v>
      </c>
      <c r="M77" s="679"/>
      <c r="N77" s="694"/>
      <c r="O77" s="694"/>
      <c r="P77" s="694"/>
      <c r="Q77" s="694"/>
      <c r="R77" s="694"/>
      <c r="S77" s="694"/>
      <c r="T77" s="694"/>
      <c r="U77" s="694"/>
      <c r="V77" s="694"/>
      <c r="W77" s="694"/>
      <c r="X77" s="694"/>
      <c r="Y77" s="694"/>
    </row>
    <row r="78" spans="1:37" ht="15">
      <c r="A78" s="1853"/>
      <c r="B78" s="1862" t="s">
        <v>750</v>
      </c>
      <c r="C78" s="704">
        <v>141.52819225856334</v>
      </c>
      <c r="D78" s="701">
        <v>60.312014983274217</v>
      </c>
      <c r="E78" s="704">
        <v>141.16307463979061</v>
      </c>
      <c r="F78" s="701">
        <v>60.15642068829554</v>
      </c>
      <c r="G78" s="704">
        <v>135.38991635561683</v>
      </c>
      <c r="H78" s="701">
        <v>57.696198428833767</v>
      </c>
      <c r="I78" s="700">
        <v>123.82591987350457</v>
      </c>
      <c r="J78" s="692">
        <v>52.76821964266027</v>
      </c>
      <c r="K78" s="700">
        <v>133.11647799957106</v>
      </c>
      <c r="L78" s="1854">
        <v>56.727376274002019</v>
      </c>
      <c r="M78" s="679"/>
      <c r="N78" s="694"/>
      <c r="O78" s="694"/>
      <c r="P78" s="694"/>
      <c r="Q78" s="694"/>
      <c r="R78" s="694"/>
      <c r="S78" s="694"/>
      <c r="T78" s="694"/>
      <c r="U78" s="694"/>
      <c r="V78" s="694"/>
      <c r="W78" s="694"/>
      <c r="X78" s="694"/>
      <c r="Y78" s="694"/>
    </row>
    <row r="79" spans="1:37" ht="15.75" thickBot="1">
      <c r="A79" s="1856"/>
      <c r="B79" s="1865"/>
      <c r="C79" s="1860"/>
      <c r="D79" s="1857"/>
      <c r="E79" s="1858"/>
      <c r="F79" s="1859"/>
      <c r="G79" s="1859"/>
      <c r="H79" s="1859"/>
      <c r="I79" s="1859"/>
      <c r="J79" s="1860"/>
      <c r="K79" s="1859"/>
      <c r="L79" s="1861"/>
      <c r="M79" s="679"/>
      <c r="N79" s="694"/>
      <c r="O79" s="694"/>
      <c r="P79" s="694"/>
      <c r="Q79" s="694"/>
      <c r="R79" s="694"/>
      <c r="S79" s="694"/>
      <c r="T79" s="694"/>
      <c r="U79" s="694"/>
      <c r="V79" s="694"/>
      <c r="W79" s="694"/>
    </row>
    <row r="80" spans="1:37" ht="15">
      <c r="A80" s="706"/>
      <c r="B80" s="707"/>
      <c r="C80" s="708"/>
      <c r="D80" s="708"/>
      <c r="E80" s="708"/>
      <c r="F80" s="708"/>
      <c r="G80" s="708"/>
      <c r="H80" s="708"/>
      <c r="I80" s="709"/>
      <c r="J80" s="709"/>
      <c r="K80" s="709"/>
      <c r="L80" s="710" t="s">
        <v>1232</v>
      </c>
      <c r="M80" s="679"/>
      <c r="N80" s="694"/>
      <c r="O80" s="694"/>
    </row>
    <row r="81" spans="1:18" ht="15">
      <c r="A81" s="675" t="s">
        <v>1102</v>
      </c>
      <c r="B81" s="2234" t="s">
        <v>1233</v>
      </c>
      <c r="C81" s="2235"/>
      <c r="D81" s="2235"/>
      <c r="E81" s="2235"/>
      <c r="F81" s="2235"/>
      <c r="G81" s="2235"/>
      <c r="H81" s="2235"/>
      <c r="I81" s="2235"/>
      <c r="J81" s="2235"/>
      <c r="K81" s="2235"/>
      <c r="L81" s="2235"/>
      <c r="M81" s="679"/>
      <c r="N81" s="694"/>
      <c r="O81" s="694"/>
    </row>
    <row r="82" spans="1:18" ht="15">
      <c r="A82" s="675"/>
      <c r="B82" s="2235"/>
      <c r="C82" s="2235"/>
      <c r="D82" s="2235"/>
      <c r="E82" s="2235"/>
      <c r="F82" s="2235"/>
      <c r="G82" s="2235"/>
      <c r="H82" s="2235"/>
      <c r="I82" s="2235"/>
      <c r="J82" s="2235"/>
      <c r="K82" s="2235"/>
      <c r="L82" s="2235"/>
      <c r="M82" s="679"/>
      <c r="N82" s="694"/>
      <c r="O82" s="694"/>
    </row>
    <row r="83" spans="1:18" ht="21.75" customHeight="1">
      <c r="A83" s="348"/>
      <c r="B83" s="2235"/>
      <c r="C83" s="2235"/>
      <c r="D83" s="2235"/>
      <c r="E83" s="2235"/>
      <c r="F83" s="2235"/>
      <c r="G83" s="2235"/>
      <c r="H83" s="2235"/>
      <c r="I83" s="2235"/>
      <c r="J83" s="2235"/>
      <c r="K83" s="2235"/>
      <c r="L83" s="2235"/>
      <c r="M83" s="679"/>
    </row>
    <row r="84" spans="1:18" ht="15">
      <c r="A84" s="675" t="s">
        <v>1104</v>
      </c>
      <c r="B84" s="711" t="s">
        <v>1234</v>
      </c>
      <c r="C84" s="712"/>
      <c r="D84" s="713"/>
      <c r="E84" s="348"/>
      <c r="F84" s="348"/>
      <c r="G84" s="348"/>
      <c r="H84" s="348"/>
      <c r="I84" s="348"/>
      <c r="J84" s="348"/>
      <c r="K84" s="348"/>
      <c r="L84" s="348"/>
      <c r="M84" s="679"/>
    </row>
    <row r="85" spans="1:18" ht="15">
      <c r="A85" s="712" t="s">
        <v>1115</v>
      </c>
      <c r="B85" s="711" t="s">
        <v>1235</v>
      </c>
      <c r="C85" s="712"/>
      <c r="D85" s="713"/>
      <c r="E85" s="348"/>
      <c r="F85" s="348"/>
      <c r="G85" s="348"/>
      <c r="H85" s="348"/>
      <c r="I85" s="348"/>
      <c r="J85" s="348"/>
      <c r="K85" s="348"/>
      <c r="L85" s="348"/>
      <c r="M85" s="679"/>
    </row>
    <row r="86" spans="1:18">
      <c r="A86" s="679"/>
      <c r="B86" s="679"/>
      <c r="C86" s="679"/>
      <c r="D86" s="679"/>
      <c r="E86" s="679"/>
      <c r="F86" s="679"/>
      <c r="G86" s="679"/>
      <c r="H86" s="679"/>
      <c r="I86" s="714"/>
      <c r="J86" s="714"/>
      <c r="K86" s="679"/>
      <c r="L86" s="679"/>
      <c r="M86" s="679"/>
    </row>
    <row r="87" spans="1:18">
      <c r="A87" s="715"/>
      <c r="B87" s="715"/>
      <c r="C87" s="716"/>
      <c r="D87" s="679"/>
      <c r="E87" s="679"/>
      <c r="F87" s="717"/>
      <c r="G87" s="717"/>
      <c r="H87" s="716"/>
      <c r="I87" s="716"/>
      <c r="J87" s="716"/>
      <c r="K87" s="679"/>
      <c r="L87" s="679"/>
      <c r="M87" s="679"/>
    </row>
    <row r="88" spans="1:18">
      <c r="A88" s="715"/>
      <c r="B88" s="718"/>
      <c r="C88" s="716"/>
      <c r="D88" s="679"/>
      <c r="E88" s="719"/>
      <c r="F88" s="720"/>
      <c r="G88" s="717"/>
      <c r="H88" s="717"/>
      <c r="I88" s="717"/>
      <c r="J88" s="717"/>
      <c r="K88" s="679"/>
      <c r="L88" s="679"/>
      <c r="M88" s="679"/>
    </row>
    <row r="89" spans="1:18">
      <c r="A89" s="679"/>
      <c r="C89" s="716"/>
      <c r="D89" s="679"/>
      <c r="E89" s="721"/>
      <c r="F89" s="718"/>
      <c r="G89" s="720"/>
      <c r="H89" s="717"/>
      <c r="I89" s="717"/>
      <c r="J89" s="717"/>
      <c r="K89" s="679"/>
      <c r="L89" s="679"/>
      <c r="M89" s="679"/>
      <c r="N89" s="679"/>
      <c r="O89" s="679"/>
      <c r="P89" s="679"/>
      <c r="Q89" s="679"/>
      <c r="R89" s="679"/>
    </row>
    <row r="90" spans="1:18">
      <c r="A90" s="679"/>
      <c r="B90" s="679"/>
      <c r="C90" s="679"/>
      <c r="D90" s="679"/>
      <c r="E90" s="679"/>
      <c r="F90" s="679"/>
      <c r="G90" s="679"/>
    </row>
    <row r="91" spans="1:18">
      <c r="A91" s="679"/>
    </row>
    <row r="92" spans="1:18">
      <c r="A92" s="679"/>
    </row>
    <row r="93" spans="1:18">
      <c r="A93" s="679"/>
    </row>
    <row r="94" spans="1:18">
      <c r="A94" s="679"/>
    </row>
    <row r="95" spans="1:18">
      <c r="A95" s="679"/>
    </row>
    <row r="98" spans="1:18">
      <c r="A98" s="679"/>
    </row>
    <row r="99" spans="1:18">
      <c r="A99" s="679"/>
    </row>
    <row r="100" spans="1:18">
      <c r="A100" s="679"/>
    </row>
    <row r="101" spans="1:18">
      <c r="A101" s="679"/>
      <c r="B101" s="679"/>
      <c r="C101" s="679"/>
      <c r="D101" s="679"/>
      <c r="E101" s="679"/>
      <c r="F101" s="679"/>
      <c r="G101" s="679"/>
      <c r="H101" s="679"/>
      <c r="I101" s="679"/>
      <c r="J101" s="679"/>
      <c r="K101" s="679"/>
      <c r="L101" s="679"/>
      <c r="N101" s="679"/>
      <c r="O101" s="679"/>
      <c r="P101" s="679"/>
      <c r="Q101" s="679"/>
      <c r="R101" s="679"/>
    </row>
    <row r="102" spans="1:18">
      <c r="C102" s="705"/>
      <c r="D102" s="705"/>
      <c r="E102" s="705"/>
      <c r="F102" s="705"/>
      <c r="G102" s="705"/>
      <c r="H102" s="705"/>
      <c r="I102" s="705"/>
      <c r="J102" s="705"/>
      <c r="K102" s="705"/>
      <c r="L102" s="705"/>
      <c r="N102" s="694"/>
      <c r="O102" s="694"/>
      <c r="P102" s="694"/>
      <c r="Q102" s="694"/>
      <c r="R102" s="694"/>
    </row>
    <row r="103" spans="1:18">
      <c r="C103" s="705"/>
      <c r="D103" s="705"/>
      <c r="E103" s="705"/>
      <c r="F103" s="705"/>
      <c r="G103" s="705"/>
      <c r="H103" s="705"/>
      <c r="I103" s="705"/>
      <c r="J103" s="705"/>
      <c r="K103" s="705"/>
      <c r="L103" s="705"/>
      <c r="M103" s="679"/>
    </row>
    <row r="104" spans="1:18">
      <c r="C104" s="705"/>
      <c r="D104" s="705"/>
      <c r="E104" s="705"/>
      <c r="F104" s="705"/>
      <c r="G104" s="705"/>
      <c r="H104" s="705"/>
      <c r="I104" s="705"/>
      <c r="J104" s="705"/>
      <c r="K104" s="705"/>
      <c r="L104" s="705"/>
      <c r="M104" s="679"/>
    </row>
    <row r="105" spans="1:18">
      <c r="C105" s="705"/>
      <c r="D105" s="705"/>
      <c r="E105" s="705"/>
      <c r="F105" s="705"/>
      <c r="G105" s="705"/>
      <c r="H105" s="705"/>
      <c r="I105" s="705"/>
      <c r="J105" s="705"/>
      <c r="K105" s="705"/>
      <c r="L105" s="705"/>
      <c r="M105" s="679"/>
    </row>
    <row r="106" spans="1:18">
      <c r="C106" s="705"/>
      <c r="D106" s="705"/>
      <c r="E106" s="705"/>
      <c r="F106" s="705"/>
      <c r="G106" s="705"/>
      <c r="H106" s="705"/>
      <c r="I106" s="705"/>
      <c r="J106" s="705"/>
      <c r="K106" s="705"/>
      <c r="L106" s="705"/>
      <c r="M106" s="679"/>
    </row>
    <row r="107" spans="1:18">
      <c r="C107" s="705"/>
      <c r="D107" s="705"/>
      <c r="E107" s="705"/>
      <c r="F107" s="705"/>
      <c r="G107" s="705"/>
      <c r="H107" s="705"/>
      <c r="I107" s="705"/>
      <c r="J107" s="705"/>
      <c r="K107" s="705"/>
      <c r="L107" s="705"/>
    </row>
    <row r="108" spans="1:18">
      <c r="C108" s="705"/>
      <c r="D108" s="705"/>
      <c r="E108" s="705"/>
      <c r="F108" s="705"/>
      <c r="G108" s="705"/>
      <c r="H108" s="705"/>
      <c r="I108" s="705"/>
      <c r="J108" s="705"/>
      <c r="K108" s="705"/>
      <c r="L108" s="705"/>
    </row>
    <row r="109" spans="1:18">
      <c r="C109" s="705"/>
      <c r="D109" s="705"/>
      <c r="E109" s="705"/>
      <c r="F109" s="705"/>
      <c r="G109" s="705"/>
      <c r="H109" s="705"/>
      <c r="I109" s="705"/>
      <c r="J109" s="705"/>
      <c r="K109" s="705"/>
      <c r="L109" s="705"/>
    </row>
    <row r="110" spans="1:18">
      <c r="C110" s="705"/>
      <c r="D110" s="705"/>
      <c r="E110" s="705"/>
      <c r="F110" s="705"/>
      <c r="G110" s="705"/>
      <c r="H110" s="705"/>
      <c r="I110" s="705"/>
      <c r="J110" s="705"/>
      <c r="K110" s="705"/>
      <c r="L110" s="705"/>
    </row>
    <row r="111" spans="1:18">
      <c r="C111" s="705"/>
      <c r="D111" s="705"/>
      <c r="E111" s="705"/>
      <c r="F111" s="705"/>
      <c r="G111" s="705"/>
      <c r="H111" s="705"/>
      <c r="I111" s="705"/>
      <c r="J111" s="705"/>
      <c r="K111" s="705"/>
      <c r="L111" s="705"/>
    </row>
    <row r="112" spans="1:18">
      <c r="C112" s="705"/>
      <c r="D112" s="705"/>
      <c r="E112" s="705"/>
      <c r="F112" s="705"/>
      <c r="G112" s="705"/>
      <c r="H112" s="705"/>
      <c r="I112" s="705"/>
      <c r="J112" s="705"/>
      <c r="K112" s="705"/>
      <c r="L112" s="705"/>
    </row>
    <row r="113" spans="3:12">
      <c r="C113" s="705"/>
      <c r="D113" s="705"/>
      <c r="E113" s="705"/>
      <c r="F113" s="705"/>
      <c r="G113" s="705"/>
      <c r="H113" s="705"/>
      <c r="I113" s="705"/>
      <c r="J113" s="705"/>
      <c r="K113" s="705"/>
      <c r="L113" s="705"/>
    </row>
  </sheetData>
  <mergeCells count="8">
    <mergeCell ref="B81:L83"/>
    <mergeCell ref="A3:L3"/>
    <mergeCell ref="A5:B7"/>
    <mergeCell ref="C5:D6"/>
    <mergeCell ref="E5:F6"/>
    <mergeCell ref="G5:H6"/>
    <mergeCell ref="I5:J6"/>
    <mergeCell ref="K5:L6"/>
  </mergeCells>
  <conditionalFormatting sqref="C102:L113">
    <cfRule type="cellIs" dxfId="0" priority="1" operator="greaterThan">
      <formula>0.1</formula>
    </cfRule>
  </conditionalFormatting>
  <hyperlinks>
    <hyperlink ref="L2" location="පටුන!A1" display="පටුන වෙත"/>
  </hyperlinks>
  <pageMargins left="0.7" right="0.7" top="0.75" bottom="0.75" header="0.3" footer="0.3"/>
  <pageSetup paperSize="9" scale="57" orientation="portrait" r:id="rId1"/>
  <headerFooter>
    <oddHeader xml:space="preserve">&amp;L&amp;"Calibri"&amp;10 [Limited Sharing]&amp;1#_x000D_&amp;"Calibri"&amp;11 </oddHead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92"/>
  <sheetViews>
    <sheetView showGridLines="0" workbookViewId="0">
      <selection activeCell="K2" sqref="K2"/>
    </sheetView>
  </sheetViews>
  <sheetFormatPr defaultRowHeight="14.25"/>
  <cols>
    <col min="1" max="1" width="7.25" customWidth="1"/>
    <col min="2" max="2" width="0.5" customWidth="1"/>
    <col min="3" max="3" width="10.125" customWidth="1"/>
    <col min="4" max="11" width="12.625" customWidth="1"/>
  </cols>
  <sheetData>
    <row r="1" spans="1:19" ht="15.75">
      <c r="A1" s="574" t="s">
        <v>114</v>
      </c>
      <c r="B1" s="649"/>
      <c r="C1" s="649"/>
      <c r="D1" s="650"/>
      <c r="E1" s="650"/>
      <c r="F1" s="650"/>
      <c r="G1" s="722"/>
      <c r="H1" s="722"/>
      <c r="I1" s="722"/>
      <c r="J1" s="722"/>
      <c r="K1" s="491" t="s">
        <v>1236</v>
      </c>
    </row>
    <row r="2" spans="1:19" ht="15.75">
      <c r="A2" s="574"/>
      <c r="B2" s="649"/>
      <c r="C2" s="649"/>
      <c r="D2" s="650"/>
      <c r="E2" s="650"/>
      <c r="F2" s="650"/>
      <c r="G2" s="722"/>
      <c r="H2" s="722"/>
      <c r="I2" s="722"/>
      <c r="J2" s="722"/>
      <c r="K2" s="1981" t="s">
        <v>1482</v>
      </c>
    </row>
    <row r="3" spans="1:19" ht="15.75">
      <c r="A3" s="2144" t="s">
        <v>1237</v>
      </c>
      <c r="B3" s="2144"/>
      <c r="C3" s="2144"/>
      <c r="D3" s="2144"/>
      <c r="E3" s="2144"/>
      <c r="F3" s="2144"/>
      <c r="G3" s="2144"/>
      <c r="H3" s="2144"/>
      <c r="I3" s="2144"/>
      <c r="J3" s="2144"/>
      <c r="K3" s="2144"/>
    </row>
    <row r="4" spans="1:19" ht="15" thickBot="1">
      <c r="A4" s="679"/>
      <c r="B4" s="679"/>
      <c r="C4" s="679"/>
      <c r="D4" s="679"/>
      <c r="E4" s="679"/>
      <c r="F4" s="679"/>
      <c r="G4" s="679"/>
      <c r="H4" s="679"/>
      <c r="I4" s="679"/>
      <c r="J4" s="679"/>
      <c r="K4" s="723"/>
    </row>
    <row r="5" spans="1:19">
      <c r="A5" s="2258" t="s">
        <v>1225</v>
      </c>
      <c r="B5" s="2259"/>
      <c r="C5" s="2260"/>
      <c r="D5" s="2267" t="s">
        <v>1238</v>
      </c>
      <c r="E5" s="2268"/>
      <c r="F5" s="2267" t="s">
        <v>1239</v>
      </c>
      <c r="G5" s="2271"/>
      <c r="H5" s="2273" t="s">
        <v>1240</v>
      </c>
      <c r="I5" s="2271"/>
      <c r="J5" s="2273" t="s">
        <v>1241</v>
      </c>
      <c r="K5" s="2275"/>
    </row>
    <row r="6" spans="1:19">
      <c r="A6" s="2261"/>
      <c r="B6" s="2262"/>
      <c r="C6" s="2263"/>
      <c r="D6" s="2269"/>
      <c r="E6" s="2270"/>
      <c r="F6" s="2269"/>
      <c r="G6" s="2272"/>
      <c r="H6" s="2274"/>
      <c r="I6" s="2272"/>
      <c r="J6" s="2274"/>
      <c r="K6" s="2276"/>
    </row>
    <row r="7" spans="1:19" ht="27.75" thickBot="1">
      <c r="A7" s="2264"/>
      <c r="B7" s="2265"/>
      <c r="C7" s="2266"/>
      <c r="D7" s="1874" t="s">
        <v>1230</v>
      </c>
      <c r="E7" s="1870" t="s">
        <v>1242</v>
      </c>
      <c r="F7" s="1871" t="s">
        <v>1230</v>
      </c>
      <c r="G7" s="1872" t="s">
        <v>1242</v>
      </c>
      <c r="H7" s="1872" t="s">
        <v>1230</v>
      </c>
      <c r="I7" s="1872" t="s">
        <v>1242</v>
      </c>
      <c r="J7" s="1872" t="s">
        <v>1230</v>
      </c>
      <c r="K7" s="1873" t="s">
        <v>1242</v>
      </c>
    </row>
    <row r="8" spans="1:19" ht="15">
      <c r="A8" s="1875"/>
      <c r="B8" s="1876"/>
      <c r="C8" s="1712"/>
      <c r="D8" s="1884"/>
      <c r="E8" s="1885"/>
      <c r="F8" s="1886"/>
      <c r="G8" s="1887"/>
      <c r="H8" s="1887"/>
      <c r="I8" s="1887"/>
      <c r="J8" s="1887"/>
      <c r="K8" s="1888"/>
    </row>
    <row r="9" spans="1:19" ht="15">
      <c r="A9" s="1877">
        <v>2019</v>
      </c>
      <c r="B9" s="724"/>
      <c r="C9" s="1878"/>
      <c r="D9" s="1889">
        <v>4784.4508333333297</v>
      </c>
      <c r="E9" s="727">
        <v>103.79821132859975</v>
      </c>
      <c r="F9" s="728">
        <v>3796.5883333333331</v>
      </c>
      <c r="G9" s="729">
        <v>82.36337966013204</v>
      </c>
      <c r="H9" s="729">
        <v>2659.2691666666669</v>
      </c>
      <c r="I9" s="729">
        <v>57.684000802086558</v>
      </c>
      <c r="J9" s="729">
        <v>4275.5316666666668</v>
      </c>
      <c r="K9" s="1890">
        <v>92.755358408490395</v>
      </c>
    </row>
    <row r="10" spans="1:19" ht="15">
      <c r="A10" s="1877" t="s">
        <v>1243</v>
      </c>
      <c r="B10" s="725"/>
      <c r="C10" s="1879"/>
      <c r="D10" s="1889">
        <v>4785.6050000000005</v>
      </c>
      <c r="E10" s="727">
        <v>99.287246957736087</v>
      </c>
      <c r="F10" s="728">
        <v>3806.18</v>
      </c>
      <c r="G10" s="729">
        <v>78.967093051042681</v>
      </c>
      <c r="H10" s="729">
        <v>2684.18</v>
      </c>
      <c r="I10" s="729">
        <v>55.688877516498906</v>
      </c>
      <c r="J10" s="729">
        <v>4281.9941666666646</v>
      </c>
      <c r="K10" s="1890">
        <v>88.838824113551254</v>
      </c>
      <c r="L10" s="647"/>
      <c r="M10" s="647"/>
      <c r="N10" s="647"/>
      <c r="O10" s="647"/>
      <c r="P10" s="647"/>
      <c r="Q10" s="647"/>
      <c r="R10" s="647"/>
      <c r="S10" s="647"/>
    </row>
    <row r="11" spans="1:19" ht="15">
      <c r="A11" s="1877" t="s">
        <v>1244</v>
      </c>
      <c r="B11" s="725"/>
      <c r="C11" s="1879"/>
      <c r="D11" s="1889">
        <v>9492.0375000000004</v>
      </c>
      <c r="E11" s="727">
        <v>185.46608870064554</v>
      </c>
      <c r="F11" s="728">
        <v>4061.067500000001</v>
      </c>
      <c r="G11" s="729">
        <v>79.443218853568467</v>
      </c>
      <c r="H11" s="729">
        <v>2845.0591666666664</v>
      </c>
      <c r="I11" s="729">
        <v>55.666238666431752</v>
      </c>
      <c r="J11" s="729">
        <v>7469.4941666666664</v>
      </c>
      <c r="K11" s="1890">
        <v>145.97631782153005</v>
      </c>
      <c r="L11" s="647"/>
      <c r="M11" s="647"/>
      <c r="N11" s="647"/>
      <c r="O11" s="647"/>
      <c r="P11" s="647"/>
      <c r="Q11" s="647"/>
      <c r="R11" s="647"/>
      <c r="S11" s="647"/>
    </row>
    <row r="12" spans="1:19" ht="15">
      <c r="A12" s="1877" t="s">
        <v>1245</v>
      </c>
      <c r="B12" s="725"/>
      <c r="C12" s="1879"/>
      <c r="D12" s="1889">
        <v>10441.694999999998</v>
      </c>
      <c r="E12" s="727">
        <v>143.78108324851794</v>
      </c>
      <c r="F12" s="728">
        <v>4417.9100000000008</v>
      </c>
      <c r="G12" s="729">
        <v>60.83872212576361</v>
      </c>
      <c r="H12" s="729">
        <v>3070.2900000000004</v>
      </c>
      <c r="I12" s="729">
        <v>42.280743644734905</v>
      </c>
      <c r="J12" s="729">
        <v>8198.5550000000003</v>
      </c>
      <c r="K12" s="1890">
        <v>112.89459863422051</v>
      </c>
    </row>
    <row r="13" spans="1:19" ht="15">
      <c r="A13" s="1877" t="s">
        <v>1246</v>
      </c>
      <c r="B13" s="725"/>
      <c r="C13" s="1879"/>
      <c r="D13" s="1889">
        <v>10446.855833333333</v>
      </c>
      <c r="E13" s="727">
        <v>118.07295275852813</v>
      </c>
      <c r="F13" s="728">
        <v>4585.6933333333336</v>
      </c>
      <c r="G13" s="729">
        <v>51.823103000724075</v>
      </c>
      <c r="H13" s="729">
        <v>3070.2900000000004</v>
      </c>
      <c r="I13" s="729">
        <v>34.701183067406753</v>
      </c>
      <c r="J13" s="729">
        <v>8232.8541666666661</v>
      </c>
      <c r="K13" s="1890">
        <v>93.048738529581399</v>
      </c>
    </row>
    <row r="14" spans="1:19" ht="15">
      <c r="A14" s="1877"/>
      <c r="B14" s="725"/>
      <c r="C14" s="1878"/>
      <c r="D14" s="1889"/>
      <c r="E14" s="727"/>
      <c r="F14" s="730"/>
      <c r="G14" s="730"/>
      <c r="H14" s="731"/>
      <c r="I14" s="731"/>
      <c r="J14" s="731"/>
      <c r="K14" s="1890"/>
    </row>
    <row r="15" spans="1:19" ht="15">
      <c r="A15" s="1877" t="s">
        <v>1247</v>
      </c>
      <c r="B15" s="725"/>
      <c r="C15" s="1864" t="s">
        <v>739</v>
      </c>
      <c r="D15" s="1891">
        <v>4784.25</v>
      </c>
      <c r="E15" s="730">
        <v>105.45578942570283</v>
      </c>
      <c r="F15" s="730">
        <v>3691.08</v>
      </c>
      <c r="G15" s="730">
        <v>81.359827607968484</v>
      </c>
      <c r="H15" s="731">
        <v>2385.25</v>
      </c>
      <c r="I15" s="731">
        <v>52.576354021561933</v>
      </c>
      <c r="J15" s="731">
        <v>4213.87</v>
      </c>
      <c r="K15" s="1890">
        <v>92.88331240785628</v>
      </c>
    </row>
    <row r="16" spans="1:19" ht="15">
      <c r="A16" s="1877"/>
      <c r="B16" s="725"/>
      <c r="C16" s="1864" t="s">
        <v>740</v>
      </c>
      <c r="D16" s="1891">
        <v>4784.2299999999996</v>
      </c>
      <c r="E16" s="730">
        <v>105.95434865220081</v>
      </c>
      <c r="F16" s="730">
        <v>3806.18</v>
      </c>
      <c r="G16" s="730">
        <v>84.293882767557932</v>
      </c>
      <c r="H16" s="731">
        <v>2684.18</v>
      </c>
      <c r="I16" s="731">
        <v>59.4454162039167</v>
      </c>
      <c r="J16" s="731">
        <v>4281.04</v>
      </c>
      <c r="K16" s="1890">
        <v>94.810409356159255</v>
      </c>
    </row>
    <row r="17" spans="1:11" ht="15">
      <c r="A17" s="1877"/>
      <c r="B17" s="725"/>
      <c r="C17" s="1864" t="s">
        <v>741</v>
      </c>
      <c r="D17" s="1891">
        <v>4784.09</v>
      </c>
      <c r="E17" s="730">
        <v>106.118627669437</v>
      </c>
      <c r="F17" s="730">
        <v>3806.18</v>
      </c>
      <c r="G17" s="730">
        <v>84.427048459133857</v>
      </c>
      <c r="H17" s="731">
        <v>2684.18</v>
      </c>
      <c r="I17" s="731">
        <v>59.539326814033473</v>
      </c>
      <c r="J17" s="731">
        <v>4280.95</v>
      </c>
      <c r="K17" s="1890">
        <v>94.958192492506683</v>
      </c>
    </row>
    <row r="18" spans="1:11" ht="15">
      <c r="A18" s="1877"/>
      <c r="B18" s="725"/>
      <c r="C18" s="1864" t="s">
        <v>1098</v>
      </c>
      <c r="D18" s="1891">
        <v>4784.01</v>
      </c>
      <c r="E18" s="730">
        <v>105.78262683471507</v>
      </c>
      <c r="F18" s="730">
        <v>3806.18</v>
      </c>
      <c r="G18" s="730">
        <v>84.161136495483035</v>
      </c>
      <c r="H18" s="731">
        <v>2684.18</v>
      </c>
      <c r="I18" s="731">
        <v>59.35180137524911</v>
      </c>
      <c r="J18" s="731">
        <v>4280.8900000000003</v>
      </c>
      <c r="K18" s="1890">
        <v>94.65778486885759</v>
      </c>
    </row>
    <row r="19" spans="1:11" ht="15">
      <c r="A19" s="1877"/>
      <c r="B19" s="725"/>
      <c r="C19" s="1864" t="s">
        <v>743</v>
      </c>
      <c r="D19" s="1891">
        <v>4784.1000000000004</v>
      </c>
      <c r="E19" s="730">
        <v>104.14454530867025</v>
      </c>
      <c r="F19" s="730">
        <v>3806.18</v>
      </c>
      <c r="G19" s="730">
        <v>82.85631267384764</v>
      </c>
      <c r="H19" s="731">
        <v>2684.18</v>
      </c>
      <c r="I19" s="731">
        <v>58.431618408190985</v>
      </c>
      <c r="J19" s="731">
        <v>4280.95</v>
      </c>
      <c r="K19" s="1890">
        <v>93.19152844613447</v>
      </c>
    </row>
    <row r="20" spans="1:11" ht="15">
      <c r="A20" s="1877"/>
      <c r="B20" s="725"/>
      <c r="C20" s="1864" t="s">
        <v>1099</v>
      </c>
      <c r="D20" s="1891">
        <v>4784.3</v>
      </c>
      <c r="E20" s="730">
        <v>103.18900139917999</v>
      </c>
      <c r="F20" s="730">
        <v>3806.18</v>
      </c>
      <c r="G20" s="730">
        <v>82.092660022475769</v>
      </c>
      <c r="H20" s="731">
        <v>2684.18</v>
      </c>
      <c r="I20" s="731">
        <v>57.893078146364338</v>
      </c>
      <c r="J20" s="731">
        <v>4281.09</v>
      </c>
      <c r="K20" s="1890">
        <v>92.335639905527557</v>
      </c>
    </row>
    <row r="21" spans="1:11" ht="15">
      <c r="A21" s="1877"/>
      <c r="B21" s="725"/>
      <c r="C21" s="1864" t="s">
        <v>1100</v>
      </c>
      <c r="D21" s="1891">
        <v>4784.37</v>
      </c>
      <c r="E21" s="730">
        <v>103.34926580959541</v>
      </c>
      <c r="F21" s="730">
        <v>3806.18</v>
      </c>
      <c r="G21" s="730">
        <v>82.218956422510345</v>
      </c>
      <c r="H21" s="731">
        <v>2684.18</v>
      </c>
      <c r="I21" s="731">
        <v>57.982144420435667</v>
      </c>
      <c r="J21" s="731">
        <v>4281.13</v>
      </c>
      <c r="K21" s="1890">
        <v>92.478558793620309</v>
      </c>
    </row>
    <row r="22" spans="1:11" ht="15">
      <c r="A22" s="1877"/>
      <c r="B22" s="725"/>
      <c r="C22" s="1864" t="s">
        <v>746</v>
      </c>
      <c r="D22" s="1891">
        <v>4784.3900000000003</v>
      </c>
      <c r="E22" s="730">
        <v>103.27025917742415</v>
      </c>
      <c r="F22" s="730">
        <v>3806.18</v>
      </c>
      <c r="G22" s="730">
        <v>82.155759684291667</v>
      </c>
      <c r="H22" s="731">
        <v>2684.18</v>
      </c>
      <c r="I22" s="731">
        <v>57.937577053471465</v>
      </c>
      <c r="J22" s="731">
        <v>4281.1499999999996</v>
      </c>
      <c r="K22" s="1890">
        <v>92.407907816342174</v>
      </c>
    </row>
    <row r="23" spans="1:11" ht="15">
      <c r="A23" s="1877"/>
      <c r="B23" s="725"/>
      <c r="C23" s="1864" t="s">
        <v>747</v>
      </c>
      <c r="D23" s="1891">
        <v>4784.42</v>
      </c>
      <c r="E23" s="730">
        <v>102.4831805079031</v>
      </c>
      <c r="F23" s="730">
        <v>3806.18</v>
      </c>
      <c r="G23" s="730">
        <v>81.529094850696765</v>
      </c>
      <c r="H23" s="731">
        <v>2684.18</v>
      </c>
      <c r="I23" s="731">
        <v>57.495642827281756</v>
      </c>
      <c r="J23" s="731">
        <v>4281.16</v>
      </c>
      <c r="K23" s="1890">
        <v>91.7032562072758</v>
      </c>
    </row>
    <row r="24" spans="1:11" ht="15">
      <c r="A24" s="1877"/>
      <c r="B24" s="725"/>
      <c r="C24" s="1864" t="s">
        <v>1101</v>
      </c>
      <c r="D24" s="1891">
        <v>4784.5600000000004</v>
      </c>
      <c r="E24" s="730">
        <v>102.33148422292706</v>
      </c>
      <c r="F24" s="730">
        <v>3806.18</v>
      </c>
      <c r="G24" s="730">
        <v>81.406032868146809</v>
      </c>
      <c r="H24" s="731">
        <v>2684.18</v>
      </c>
      <c r="I24" s="731">
        <v>57.408857516991397</v>
      </c>
      <c r="J24" s="731">
        <v>4281.25</v>
      </c>
      <c r="K24" s="1890">
        <v>91.566762007249665</v>
      </c>
    </row>
    <row r="25" spans="1:11" ht="15">
      <c r="A25" s="1877"/>
      <c r="B25" s="725"/>
      <c r="C25" s="1864" t="s">
        <v>749</v>
      </c>
      <c r="D25" s="1891">
        <v>4785.75</v>
      </c>
      <c r="E25" s="730">
        <v>102.03331402439025</v>
      </c>
      <c r="F25" s="730">
        <v>3806.18</v>
      </c>
      <c r="G25" s="730">
        <v>81.148651553748863</v>
      </c>
      <c r="H25" s="731">
        <v>2684.18</v>
      </c>
      <c r="I25" s="731">
        <v>57.227348030713635</v>
      </c>
      <c r="J25" s="731">
        <v>4281.3900000000003</v>
      </c>
      <c r="K25" s="1890">
        <v>91.280240365853658</v>
      </c>
    </row>
    <row r="26" spans="1:11" ht="15">
      <c r="A26" s="1877"/>
      <c r="B26" s="725"/>
      <c r="C26" s="1864" t="s">
        <v>750</v>
      </c>
      <c r="D26" s="1891">
        <v>4784.9399999999996</v>
      </c>
      <c r="E26" s="730">
        <v>101.46609291105119</v>
      </c>
      <c r="F26" s="730">
        <v>3806.18</v>
      </c>
      <c r="G26" s="730">
        <v>80.711192515723269</v>
      </c>
      <c r="H26" s="731">
        <v>2684.18</v>
      </c>
      <c r="I26" s="731">
        <v>56.918844806828396</v>
      </c>
      <c r="J26" s="731">
        <v>4281.51</v>
      </c>
      <c r="K26" s="1890">
        <v>90.790708234501352</v>
      </c>
    </row>
    <row r="27" spans="1:11" ht="15">
      <c r="A27" s="1877"/>
      <c r="B27" s="725"/>
      <c r="C27" s="1878"/>
      <c r="D27" s="1891"/>
      <c r="E27" s="730"/>
      <c r="F27" s="730"/>
      <c r="G27" s="730"/>
      <c r="H27" s="731"/>
      <c r="I27" s="731"/>
      <c r="J27" s="731"/>
      <c r="K27" s="1890"/>
    </row>
    <row r="28" spans="1:11" ht="15">
      <c r="A28" s="1877" t="s">
        <v>1243</v>
      </c>
      <c r="B28" s="725"/>
      <c r="C28" s="1864" t="s">
        <v>739</v>
      </c>
      <c r="D28" s="1891">
        <v>4785.3</v>
      </c>
      <c r="E28" s="731">
        <v>99.836672874792711</v>
      </c>
      <c r="F28" s="730">
        <v>3806.18</v>
      </c>
      <c r="G28" s="730">
        <v>79.409096099007073</v>
      </c>
      <c r="H28" s="731">
        <v>2684.18</v>
      </c>
      <c r="I28" s="731">
        <v>56.00058525004934</v>
      </c>
      <c r="J28" s="731">
        <v>4281.75</v>
      </c>
      <c r="K28" s="1890">
        <v>89.331008313301936</v>
      </c>
    </row>
    <row r="29" spans="1:11" ht="15">
      <c r="A29" s="1877"/>
      <c r="B29" s="725"/>
      <c r="C29" s="1864" t="s">
        <v>740</v>
      </c>
      <c r="D29" s="1891">
        <v>4785.59</v>
      </c>
      <c r="E29" s="731">
        <v>99.842723202908758</v>
      </c>
      <c r="F29" s="730">
        <v>3806.18</v>
      </c>
      <c r="G29" s="730">
        <v>79.409096099007073</v>
      </c>
      <c r="H29" s="731">
        <v>2684.18</v>
      </c>
      <c r="I29" s="731">
        <v>56.00058525004934</v>
      </c>
      <c r="J29" s="731">
        <v>4281.9399999999996</v>
      </c>
      <c r="K29" s="1890">
        <v>89.334972321377961</v>
      </c>
    </row>
    <row r="30" spans="1:11" ht="15">
      <c r="A30" s="1877"/>
      <c r="B30" s="725"/>
      <c r="C30" s="1864" t="s">
        <v>741</v>
      </c>
      <c r="D30" s="1891">
        <v>4785.32</v>
      </c>
      <c r="E30" s="731">
        <v>100.73517490766561</v>
      </c>
      <c r="F30" s="730">
        <v>3806.18</v>
      </c>
      <c r="G30" s="730">
        <v>80.123420801546956</v>
      </c>
      <c r="H30" s="731">
        <v>2684.18</v>
      </c>
      <c r="I30" s="731">
        <v>56.504338640604573</v>
      </c>
      <c r="J30" s="731">
        <v>4281.9399999999996</v>
      </c>
      <c r="K30" s="1890">
        <v>90.138585265798255</v>
      </c>
    </row>
    <row r="31" spans="1:11" ht="15">
      <c r="A31" s="1877"/>
      <c r="B31" s="725"/>
      <c r="C31" s="1864" t="s">
        <v>1098</v>
      </c>
      <c r="D31" s="1891">
        <v>4785.28</v>
      </c>
      <c r="E31" s="731">
        <v>100.58353297314086</v>
      </c>
      <c r="F31" s="730">
        <v>3806.18</v>
      </c>
      <c r="G31" s="730">
        <v>80.003475560825962</v>
      </c>
      <c r="H31" s="731">
        <v>2684.18</v>
      </c>
      <c r="I31" s="731">
        <v>56.419751307310179</v>
      </c>
      <c r="J31" s="731">
        <v>4281.9399999999996</v>
      </c>
      <c r="K31" s="1890">
        <v>90.003647263903218</v>
      </c>
    </row>
    <row r="32" spans="1:11" ht="15">
      <c r="A32" s="1877"/>
      <c r="B32" s="725"/>
      <c r="C32" s="1864" t="s">
        <v>743</v>
      </c>
      <c r="D32" s="1891">
        <v>4785.3500000000004</v>
      </c>
      <c r="E32" s="731">
        <v>100.13529492016238</v>
      </c>
      <c r="F32" s="730">
        <v>3806.18</v>
      </c>
      <c r="G32" s="730">
        <v>79.645784910032404</v>
      </c>
      <c r="H32" s="731">
        <v>2684.18</v>
      </c>
      <c r="I32" s="731">
        <v>56.167502046621756</v>
      </c>
      <c r="J32" s="731">
        <v>4281.9399999999996</v>
      </c>
      <c r="K32" s="1890">
        <v>89.601246456464011</v>
      </c>
    </row>
    <row r="33" spans="1:11" ht="15">
      <c r="A33" s="1877"/>
      <c r="B33" s="725"/>
      <c r="C33" s="1864" t="s">
        <v>1099</v>
      </c>
      <c r="D33" s="1891">
        <v>4785.63</v>
      </c>
      <c r="E33" s="731">
        <v>99.326998304378677</v>
      </c>
      <c r="F33" s="730">
        <v>3806.18</v>
      </c>
      <c r="G33" s="730">
        <v>78.998258203446568</v>
      </c>
      <c r="H33" s="731">
        <v>2684.18</v>
      </c>
      <c r="I33" s="731">
        <v>55.71085568851899</v>
      </c>
      <c r="J33" s="731">
        <v>4281.96</v>
      </c>
      <c r="K33" s="1890">
        <v>88.873196143332706</v>
      </c>
    </row>
    <row r="34" spans="1:11" ht="15">
      <c r="A34" s="1877"/>
      <c r="B34" s="725"/>
      <c r="C34" s="1864" t="s">
        <v>1100</v>
      </c>
      <c r="D34" s="1891">
        <v>4785.63</v>
      </c>
      <c r="E34" s="731">
        <v>99.253640107699113</v>
      </c>
      <c r="F34" s="730">
        <v>3806.18</v>
      </c>
      <c r="G34" s="730">
        <v>78.939913847314187</v>
      </c>
      <c r="H34" s="731">
        <v>2684.18</v>
      </c>
      <c r="I34" s="731">
        <v>55.669710300270566</v>
      </c>
      <c r="J34" s="731">
        <v>4281.96</v>
      </c>
      <c r="K34" s="1890">
        <v>88.807558627717412</v>
      </c>
    </row>
    <row r="35" spans="1:11" ht="15">
      <c r="A35" s="1877"/>
      <c r="B35" s="725"/>
      <c r="C35" s="1864" t="s">
        <v>746</v>
      </c>
      <c r="D35" s="1891">
        <v>4785.62</v>
      </c>
      <c r="E35" s="731">
        <v>99.253432708380515</v>
      </c>
      <c r="F35" s="730">
        <v>3806.18</v>
      </c>
      <c r="G35" s="730">
        <v>78.939913847314202</v>
      </c>
      <c r="H35" s="731">
        <v>2684.18</v>
      </c>
      <c r="I35" s="731">
        <v>55.669710300270573</v>
      </c>
      <c r="J35" s="731">
        <v>4281.96</v>
      </c>
      <c r="K35" s="1890">
        <v>88.807558627717427</v>
      </c>
    </row>
    <row r="36" spans="1:11" ht="15">
      <c r="A36" s="1877"/>
      <c r="B36" s="725"/>
      <c r="C36" s="1864" t="s">
        <v>747</v>
      </c>
      <c r="D36" s="1891">
        <v>4785.72</v>
      </c>
      <c r="E36" s="731">
        <v>98.600114507645699</v>
      </c>
      <c r="F36" s="730">
        <v>3806.18</v>
      </c>
      <c r="G36" s="730">
        <v>78.418667167471312</v>
      </c>
      <c r="H36" s="731">
        <v>2684.18</v>
      </c>
      <c r="I36" s="731">
        <v>55.302118669527765</v>
      </c>
      <c r="J36" s="731">
        <v>4282.0200000000004</v>
      </c>
      <c r="K36" s="1890">
        <v>88.222391264852305</v>
      </c>
    </row>
    <row r="37" spans="1:11" ht="15">
      <c r="A37" s="1877"/>
      <c r="B37" s="725"/>
      <c r="C37" s="1864" t="s">
        <v>1101</v>
      </c>
      <c r="D37" s="1891">
        <v>4785.87</v>
      </c>
      <c r="E37" s="731">
        <v>98.458731394931775</v>
      </c>
      <c r="F37" s="730">
        <v>3806.18</v>
      </c>
      <c r="G37" s="730">
        <v>78.303768021438401</v>
      </c>
      <c r="H37" s="731">
        <v>2684.18</v>
      </c>
      <c r="I37" s="731">
        <v>55.22108992422443</v>
      </c>
      <c r="J37" s="731">
        <v>4282.13</v>
      </c>
      <c r="K37" s="1890">
        <v>88.095390695564063</v>
      </c>
    </row>
    <row r="38" spans="1:11" ht="15">
      <c r="A38" s="1877"/>
      <c r="B38" s="725"/>
      <c r="C38" s="1864" t="s">
        <v>749</v>
      </c>
      <c r="D38" s="1891">
        <v>4785.92</v>
      </c>
      <c r="E38" s="731">
        <v>98.028863929590671</v>
      </c>
      <c r="F38" s="730">
        <v>3806.18</v>
      </c>
      <c r="G38" s="730">
        <v>77.961081946946337</v>
      </c>
      <c r="H38" s="731">
        <v>2684.18</v>
      </c>
      <c r="I38" s="731">
        <v>54.9794221346217</v>
      </c>
      <c r="J38" s="731">
        <v>4282.16</v>
      </c>
      <c r="K38" s="1890">
        <v>87.710467363586503</v>
      </c>
    </row>
    <row r="39" spans="1:11" ht="15">
      <c r="A39" s="1877"/>
      <c r="B39" s="725"/>
      <c r="C39" s="1864" t="s">
        <v>750</v>
      </c>
      <c r="D39" s="1891">
        <v>4786.03</v>
      </c>
      <c r="E39" s="731">
        <v>97.391783661536252</v>
      </c>
      <c r="F39" s="730">
        <v>3806.18</v>
      </c>
      <c r="G39" s="730">
        <v>77.452640108161887</v>
      </c>
      <c r="H39" s="731">
        <v>2684.18</v>
      </c>
      <c r="I39" s="731">
        <v>54.620860685917634</v>
      </c>
      <c r="J39" s="731">
        <v>4282.2299999999996</v>
      </c>
      <c r="K39" s="1890">
        <v>87.139867018999112</v>
      </c>
    </row>
    <row r="40" spans="1:11" ht="15">
      <c r="A40" s="1877"/>
      <c r="B40" s="725"/>
      <c r="C40" s="1878"/>
      <c r="D40" s="1891"/>
      <c r="E40" s="731"/>
      <c r="F40" s="730"/>
      <c r="G40" s="730"/>
      <c r="H40" s="731"/>
      <c r="I40" s="731"/>
      <c r="J40" s="731"/>
      <c r="K40" s="1890"/>
    </row>
    <row r="41" spans="1:11" ht="15">
      <c r="A41" s="1877" t="s">
        <v>1248</v>
      </c>
      <c r="B41" s="725"/>
      <c r="C41" s="1864" t="s">
        <v>739</v>
      </c>
      <c r="D41" s="1891">
        <v>4786.24</v>
      </c>
      <c r="E41" s="731">
        <v>96.904512361315895</v>
      </c>
      <c r="F41" s="730">
        <v>3806.18</v>
      </c>
      <c r="G41" s="730">
        <v>77.061747187644855</v>
      </c>
      <c r="H41" s="731">
        <v>2684.18</v>
      </c>
      <c r="I41" s="731">
        <v>54.345196644964922</v>
      </c>
      <c r="J41" s="731">
        <v>4282.37</v>
      </c>
      <c r="K41" s="1890">
        <v>86.702918491494017</v>
      </c>
    </row>
    <row r="42" spans="1:11" ht="15">
      <c r="A42" s="1877"/>
      <c r="B42" s="725"/>
      <c r="C42" s="1864" t="s">
        <v>740</v>
      </c>
      <c r="D42" s="1891">
        <v>4786.3500000000004</v>
      </c>
      <c r="E42" s="731">
        <v>96.62807163953731</v>
      </c>
      <c r="F42" s="730">
        <v>3806.18</v>
      </c>
      <c r="G42" s="730">
        <v>76.840146189261986</v>
      </c>
      <c r="H42" s="731">
        <v>2684.18</v>
      </c>
      <c r="I42" s="731">
        <v>54.188920019098738</v>
      </c>
      <c r="J42" s="731">
        <v>4282.4399999999996</v>
      </c>
      <c r="K42" s="1890">
        <v>86.455006238996319</v>
      </c>
    </row>
    <row r="43" spans="1:11" ht="15">
      <c r="A43" s="1877"/>
      <c r="B43" s="725"/>
      <c r="C43" s="1864" t="s">
        <v>741</v>
      </c>
      <c r="D43" s="1891">
        <v>10432.879999999999</v>
      </c>
      <c r="E43" s="731">
        <v>210.92495053460934</v>
      </c>
      <c r="F43" s="730">
        <v>3806.18</v>
      </c>
      <c r="G43" s="730">
        <v>76.950787148497767</v>
      </c>
      <c r="H43" s="731">
        <v>2684.18</v>
      </c>
      <c r="I43" s="731">
        <v>54.266945821862009</v>
      </c>
      <c r="J43" s="731">
        <v>8020.7</v>
      </c>
      <c r="K43" s="1890">
        <v>162.15711776162874</v>
      </c>
    </row>
    <row r="44" spans="1:11" ht="15">
      <c r="A44" s="1877"/>
      <c r="B44" s="725"/>
      <c r="C44" s="1864" t="s">
        <v>1098</v>
      </c>
      <c r="D44" s="1891">
        <v>10432.76</v>
      </c>
      <c r="E44" s="731">
        <v>211.07448592827359</v>
      </c>
      <c r="F44" s="730">
        <v>3806.18</v>
      </c>
      <c r="G44" s="730">
        <v>77.006227196875642</v>
      </c>
      <c r="H44" s="731">
        <v>2684.18</v>
      </c>
      <c r="I44" s="731">
        <v>54.306043045076606</v>
      </c>
      <c r="J44" s="731">
        <v>8020.62</v>
      </c>
      <c r="K44" s="1890">
        <v>162.27232710481499</v>
      </c>
    </row>
    <row r="45" spans="1:11" ht="15">
      <c r="A45" s="1877"/>
      <c r="B45" s="725"/>
      <c r="C45" s="1864" t="s">
        <v>743</v>
      </c>
      <c r="D45" s="1891">
        <v>10432.9</v>
      </c>
      <c r="E45" s="731">
        <v>208.82061149674064</v>
      </c>
      <c r="F45" s="730">
        <v>3806.18</v>
      </c>
      <c r="G45" s="730">
        <v>76.182924696552661</v>
      </c>
      <c r="H45" s="731">
        <v>2684.18</v>
      </c>
      <c r="I45" s="731">
        <v>53.725436740246849</v>
      </c>
      <c r="J45" s="731">
        <v>8020.71</v>
      </c>
      <c r="K45" s="1890">
        <v>160.53921410518868</v>
      </c>
    </row>
    <row r="46" spans="1:11" ht="15">
      <c r="A46" s="1877"/>
      <c r="B46" s="725"/>
      <c r="C46" s="1864" t="s">
        <v>1099</v>
      </c>
      <c r="D46" s="1891">
        <v>10433.09</v>
      </c>
      <c r="E46" s="731">
        <v>205.7448409303353</v>
      </c>
      <c r="F46" s="730">
        <v>3806.18</v>
      </c>
      <c r="G46" s="730">
        <v>75.059440554258003</v>
      </c>
      <c r="H46" s="731">
        <v>2684.18</v>
      </c>
      <c r="I46" s="731">
        <v>52.933137462476353</v>
      </c>
      <c r="J46" s="731">
        <v>8020.84</v>
      </c>
      <c r="K46" s="1890">
        <v>158.17427530364165</v>
      </c>
    </row>
    <row r="47" spans="1:11" ht="15">
      <c r="A47" s="1877"/>
      <c r="B47" s="725"/>
      <c r="C47" s="1864" t="s">
        <v>1100</v>
      </c>
      <c r="D47" s="1891">
        <v>10433.290000000001</v>
      </c>
      <c r="E47" s="731">
        <v>204.7423269450351</v>
      </c>
      <c r="F47" s="730">
        <v>3806.18</v>
      </c>
      <c r="G47" s="730">
        <v>74.69227347956911</v>
      </c>
      <c r="H47" s="731">
        <v>2684.18</v>
      </c>
      <c r="I47" s="731">
        <v>52.674205273631259</v>
      </c>
      <c r="J47" s="731">
        <v>8020.97</v>
      </c>
      <c r="K47" s="1890">
        <v>157.40308782333454</v>
      </c>
    </row>
    <row r="48" spans="1:11" ht="15">
      <c r="A48" s="1877"/>
      <c r="B48" s="725"/>
      <c r="C48" s="1864" t="s">
        <v>746</v>
      </c>
      <c r="D48" s="1891">
        <v>10432.48</v>
      </c>
      <c r="E48" s="731">
        <v>204.15576553691773</v>
      </c>
      <c r="F48" s="730">
        <v>4417.91</v>
      </c>
      <c r="G48" s="730">
        <v>86.455166760272164</v>
      </c>
      <c r="H48" s="731">
        <v>3070.29</v>
      </c>
      <c r="I48" s="731">
        <v>60.083259720636242</v>
      </c>
      <c r="J48" s="731">
        <v>8192.4599999999991</v>
      </c>
      <c r="K48" s="1890">
        <v>160.32026353566715</v>
      </c>
    </row>
    <row r="49" spans="1:30" ht="15">
      <c r="A49" s="1877"/>
      <c r="B49" s="725"/>
      <c r="C49" s="1864" t="s">
        <v>747</v>
      </c>
      <c r="D49" s="1891">
        <v>10432.530000000001</v>
      </c>
      <c r="E49" s="731">
        <v>203.30668122058566</v>
      </c>
      <c r="F49" s="730">
        <v>4417.91</v>
      </c>
      <c r="G49" s="730">
        <v>86.09518688479568</v>
      </c>
      <c r="H49" s="731">
        <v>3070.29</v>
      </c>
      <c r="I49" s="731">
        <v>59.833086536511466</v>
      </c>
      <c r="J49" s="731">
        <v>8192.49</v>
      </c>
      <c r="K49" s="1890">
        <v>159.65331063824746</v>
      </c>
    </row>
    <row r="50" spans="1:30" ht="15">
      <c r="A50" s="1877"/>
      <c r="B50" s="725"/>
      <c r="C50" s="1864" t="s">
        <v>1101</v>
      </c>
      <c r="D50" s="1891">
        <v>10433.51</v>
      </c>
      <c r="E50" s="731">
        <v>199.45027084359953</v>
      </c>
      <c r="F50" s="730">
        <v>4417.91</v>
      </c>
      <c r="G50" s="730">
        <v>84.454162219871051</v>
      </c>
      <c r="H50" s="731">
        <v>3070.29</v>
      </c>
      <c r="I50" s="731">
        <v>58.692632878906068</v>
      </c>
      <c r="J50" s="731">
        <v>8193.1299999999992</v>
      </c>
      <c r="K50" s="1890">
        <v>156.62245951332011</v>
      </c>
    </row>
    <row r="51" spans="1:30" ht="15">
      <c r="A51" s="1877"/>
      <c r="B51" s="725"/>
      <c r="C51" s="1864" t="s">
        <v>749</v>
      </c>
      <c r="D51" s="1891">
        <v>10433.879999999999</v>
      </c>
      <c r="E51" s="731">
        <v>194.42789526231653</v>
      </c>
      <c r="F51" s="730">
        <v>4417.91</v>
      </c>
      <c r="G51" s="730">
        <v>82.324594758454268</v>
      </c>
      <c r="H51" s="731">
        <v>3070.29</v>
      </c>
      <c r="I51" s="731">
        <v>57.212659388927023</v>
      </c>
      <c r="J51" s="731">
        <v>8193.3799999999992</v>
      </c>
      <c r="K51" s="1890">
        <v>152.67777935766549</v>
      </c>
    </row>
    <row r="52" spans="1:30" ht="15">
      <c r="A52" s="1877"/>
      <c r="B52" s="725"/>
      <c r="C52" s="1864" t="s">
        <v>750</v>
      </c>
      <c r="D52" s="1891">
        <v>10434.540000000001</v>
      </c>
      <c r="E52" s="731">
        <v>189.41265170847998</v>
      </c>
      <c r="F52" s="730">
        <v>4417.91</v>
      </c>
      <c r="G52" s="730">
        <v>80.195969166768322</v>
      </c>
      <c r="H52" s="731">
        <v>3070.29</v>
      </c>
      <c r="I52" s="731">
        <v>55.733340464843586</v>
      </c>
      <c r="J52" s="731">
        <v>8193.82</v>
      </c>
      <c r="K52" s="1890">
        <v>148.7380539843613</v>
      </c>
    </row>
    <row r="53" spans="1:30" ht="15">
      <c r="A53" s="1877"/>
      <c r="B53" s="725"/>
      <c r="C53" s="1878"/>
      <c r="D53" s="1889"/>
      <c r="E53" s="731"/>
      <c r="F53" s="732"/>
      <c r="G53" s="731"/>
      <c r="H53" s="731"/>
      <c r="I53" s="731"/>
      <c r="J53" s="732"/>
      <c r="K53" s="1892"/>
    </row>
    <row r="54" spans="1:30" ht="15">
      <c r="A54" s="1877" t="s">
        <v>1245</v>
      </c>
      <c r="B54" s="733"/>
      <c r="C54" s="1864" t="s">
        <v>739</v>
      </c>
      <c r="D54" s="1893">
        <v>10435.370000000001</v>
      </c>
      <c r="E54" s="734">
        <v>185.00295463588481</v>
      </c>
      <c r="F54" s="735">
        <v>4417.91</v>
      </c>
      <c r="G54" s="734">
        <v>78.322704735473849</v>
      </c>
      <c r="H54" s="736">
        <v>3070.29</v>
      </c>
      <c r="I54" s="734">
        <v>54.431488446409737</v>
      </c>
      <c r="J54" s="737">
        <v>8194.3700000000008</v>
      </c>
      <c r="K54" s="1894">
        <v>145.27349402844897</v>
      </c>
      <c r="L54" s="705"/>
      <c r="M54" s="705"/>
      <c r="N54" s="705"/>
      <c r="O54" s="705"/>
      <c r="P54" s="705"/>
      <c r="Q54" s="705"/>
      <c r="R54" s="705"/>
      <c r="S54" s="705"/>
      <c r="T54" s="705"/>
      <c r="U54" s="647"/>
      <c r="V54" s="647"/>
      <c r="W54" s="647"/>
      <c r="X54" s="647"/>
      <c r="Y54" s="647"/>
      <c r="Z54" s="647"/>
      <c r="AA54" s="647"/>
      <c r="AB54" s="647"/>
      <c r="AC54" s="647"/>
      <c r="AD54" s="647"/>
    </row>
    <row r="55" spans="1:30" ht="15">
      <c r="A55" s="1877"/>
      <c r="B55" s="725"/>
      <c r="C55" s="1864" t="s">
        <v>740</v>
      </c>
      <c r="D55" s="1893">
        <v>10436.01</v>
      </c>
      <c r="E55" s="734">
        <v>183.04975174178279</v>
      </c>
      <c r="F55" s="735">
        <v>4417.91</v>
      </c>
      <c r="G55" s="734">
        <v>77.491045784503797</v>
      </c>
      <c r="H55" s="737">
        <v>3070.29</v>
      </c>
      <c r="I55" s="734">
        <v>53.853515114998771</v>
      </c>
      <c r="J55" s="737">
        <v>8194.7900000000009</v>
      </c>
      <c r="K55" s="1894">
        <v>143.7382941446055</v>
      </c>
      <c r="L55" s="705"/>
      <c r="M55" s="705"/>
      <c r="N55" s="705"/>
      <c r="O55" s="705"/>
      <c r="P55" s="705"/>
      <c r="Q55" s="705"/>
      <c r="R55" s="705"/>
      <c r="S55" s="705"/>
      <c r="T55" s="705"/>
      <c r="U55" s="647"/>
      <c r="V55" s="647"/>
      <c r="W55" s="647"/>
      <c r="X55" s="647"/>
      <c r="Y55" s="647"/>
      <c r="Z55" s="647"/>
      <c r="AA55" s="647"/>
      <c r="AB55" s="647"/>
      <c r="AC55" s="647"/>
      <c r="AD55" s="647"/>
    </row>
    <row r="56" spans="1:30" ht="15">
      <c r="A56" s="1877"/>
      <c r="B56" s="725"/>
      <c r="C56" s="1864" t="s">
        <v>741</v>
      </c>
      <c r="D56" s="1893">
        <v>10436.23</v>
      </c>
      <c r="E56" s="734">
        <v>177.72518529381244</v>
      </c>
      <c r="F56" s="735">
        <v>4417.91</v>
      </c>
      <c r="G56" s="734">
        <v>75.235393754390898</v>
      </c>
      <c r="H56" s="737">
        <v>3070.29</v>
      </c>
      <c r="I56" s="734">
        <v>52.28591734330687</v>
      </c>
      <c r="J56" s="737">
        <v>8194.94</v>
      </c>
      <c r="K56" s="1894">
        <v>139.55683517627301</v>
      </c>
      <c r="L56" s="705"/>
      <c r="M56" s="705"/>
      <c r="N56" s="705"/>
      <c r="O56" s="705"/>
      <c r="P56" s="705"/>
      <c r="Q56" s="705"/>
      <c r="R56" s="705"/>
      <c r="S56" s="705"/>
      <c r="T56" s="647"/>
      <c r="U56" s="647"/>
      <c r="V56" s="647"/>
      <c r="W56" s="647"/>
      <c r="X56" s="647"/>
      <c r="Y56" s="647"/>
      <c r="Z56" s="647"/>
      <c r="AA56" s="647"/>
      <c r="AB56" s="647"/>
      <c r="AC56" s="647"/>
      <c r="AD56" s="647"/>
    </row>
    <row r="57" spans="1:30" ht="15">
      <c r="A57" s="1877"/>
      <c r="B57" s="725"/>
      <c r="C57" s="1864" t="s">
        <v>1098</v>
      </c>
      <c r="D57" s="1893">
        <v>10436.74</v>
      </c>
      <c r="E57" s="734">
        <v>162.64325876916951</v>
      </c>
      <c r="F57" s="735">
        <v>4417.91</v>
      </c>
      <c r="G57" s="734">
        <v>68.847482963923753</v>
      </c>
      <c r="H57" s="737">
        <v>3070.29</v>
      </c>
      <c r="I57" s="734">
        <v>47.846547002837426</v>
      </c>
      <c r="J57" s="737">
        <v>8195.2800000000007</v>
      </c>
      <c r="K57" s="1894">
        <v>127.71296839106844</v>
      </c>
      <c r="L57" s="705"/>
      <c r="M57" s="705"/>
      <c r="N57" s="705"/>
      <c r="O57" s="705"/>
      <c r="P57" s="705"/>
      <c r="Q57" s="705"/>
      <c r="R57" s="705"/>
      <c r="S57" s="705"/>
      <c r="T57" s="647"/>
      <c r="U57" s="647"/>
      <c r="V57" s="647"/>
      <c r="W57" s="647"/>
      <c r="X57" s="647"/>
      <c r="Y57" s="647"/>
      <c r="Z57" s="647"/>
      <c r="AA57" s="647"/>
      <c r="AB57" s="647"/>
      <c r="AC57" s="647"/>
      <c r="AD57" s="647"/>
    </row>
    <row r="58" spans="1:30" ht="15">
      <c r="A58" s="1877"/>
      <c r="B58" s="725"/>
      <c r="C58" s="1864" t="s">
        <v>743</v>
      </c>
      <c r="D58" s="1893">
        <v>10438.93</v>
      </c>
      <c r="E58" s="734">
        <v>150.17656331577408</v>
      </c>
      <c r="F58" s="735">
        <v>4417.91</v>
      </c>
      <c r="G58" s="734">
        <v>63.556948924687809</v>
      </c>
      <c r="H58" s="737">
        <v>3070.29</v>
      </c>
      <c r="I58" s="734">
        <v>44.16981439503742</v>
      </c>
      <c r="J58" s="737">
        <v>8196.7199999999993</v>
      </c>
      <c r="K58" s="1894">
        <v>117.91967568147993</v>
      </c>
      <c r="M58" s="647"/>
      <c r="N58" s="647"/>
      <c r="O58" s="647"/>
      <c r="P58" s="647"/>
      <c r="Q58" s="647"/>
      <c r="R58" s="647"/>
      <c r="S58" s="647"/>
      <c r="T58" s="647"/>
      <c r="U58" s="647"/>
      <c r="V58" s="647"/>
      <c r="W58" s="647"/>
      <c r="X58" s="647"/>
      <c r="Y58" s="647"/>
      <c r="Z58" s="647"/>
      <c r="AA58" s="647"/>
      <c r="AB58" s="647"/>
      <c r="AC58" s="647"/>
      <c r="AD58" s="647"/>
    </row>
    <row r="59" spans="1:30" ht="15">
      <c r="A59" s="1877"/>
      <c r="B59" s="725"/>
      <c r="C59" s="1864" t="s">
        <v>1099</v>
      </c>
      <c r="D59" s="1893">
        <v>10441.129999999999</v>
      </c>
      <c r="E59" s="734">
        <v>133.15460113597447</v>
      </c>
      <c r="F59" s="735">
        <v>4417.91</v>
      </c>
      <c r="G59" s="734">
        <v>56.341128202084739</v>
      </c>
      <c r="H59" s="737">
        <v>3070.29</v>
      </c>
      <c r="I59" s="734">
        <v>39.155076157635349</v>
      </c>
      <c r="J59" s="737">
        <v>8198.18</v>
      </c>
      <c r="K59" s="1894">
        <v>104.55050247826848</v>
      </c>
      <c r="M59" s="647"/>
      <c r="N59" s="647"/>
      <c r="O59" s="647"/>
      <c r="P59" s="647"/>
      <c r="Q59" s="647"/>
      <c r="R59" s="647"/>
      <c r="S59" s="647"/>
      <c r="T59" s="647"/>
      <c r="U59" s="647"/>
      <c r="V59" s="647"/>
      <c r="W59" s="647"/>
      <c r="X59" s="647"/>
      <c r="Y59" s="647"/>
      <c r="Z59" s="647"/>
      <c r="AA59" s="647"/>
      <c r="AB59" s="647"/>
      <c r="AC59" s="647"/>
      <c r="AD59" s="647"/>
    </row>
    <row r="60" spans="1:30" ht="15">
      <c r="A60" s="1877"/>
      <c r="B60" s="725"/>
      <c r="C60" s="1864" t="s">
        <v>1100</v>
      </c>
      <c r="D60" s="1893">
        <v>10444.1</v>
      </c>
      <c r="E60" s="734">
        <v>127.46190128144261</v>
      </c>
      <c r="F60" s="735">
        <v>4417.91</v>
      </c>
      <c r="G60" s="734">
        <v>53.917064016075877</v>
      </c>
      <c r="H60" s="737">
        <v>3070.29</v>
      </c>
      <c r="I60" s="734">
        <v>37.470437939640604</v>
      </c>
      <c r="J60" s="737">
        <v>8200.14</v>
      </c>
      <c r="K60" s="1894">
        <v>100.07616119857227</v>
      </c>
      <c r="M60" s="647"/>
      <c r="N60" s="647"/>
      <c r="O60" s="647"/>
      <c r="P60" s="647"/>
      <c r="Q60" s="647"/>
      <c r="R60" s="647"/>
      <c r="S60" s="647"/>
      <c r="T60" s="647"/>
      <c r="U60" s="647"/>
      <c r="V60" s="647"/>
      <c r="W60" s="647"/>
      <c r="X60" s="647"/>
      <c r="Y60" s="647"/>
      <c r="Z60" s="647"/>
      <c r="AA60" s="647"/>
      <c r="AB60" s="647"/>
      <c r="AC60" s="647"/>
      <c r="AD60" s="647"/>
    </row>
    <row r="61" spans="1:30" ht="15">
      <c r="A61" s="1877"/>
      <c r="B61" s="725"/>
      <c r="C61" s="1864" t="s">
        <v>746</v>
      </c>
      <c r="D61" s="1893">
        <v>10445.549999999999</v>
      </c>
      <c r="E61" s="734">
        <v>124.39802949822746</v>
      </c>
      <c r="F61" s="735">
        <v>4417.91</v>
      </c>
      <c r="G61" s="734">
        <v>52.613725318486253</v>
      </c>
      <c r="H61" s="737">
        <v>3070.29</v>
      </c>
      <c r="I61" s="734">
        <v>36.564663994534783</v>
      </c>
      <c r="J61" s="737">
        <v>8201.11</v>
      </c>
      <c r="K61" s="1894">
        <v>97.66856926616677</v>
      </c>
      <c r="M61" s="647"/>
      <c r="N61" s="647"/>
      <c r="O61" s="647"/>
      <c r="P61" s="647"/>
      <c r="Q61" s="647"/>
      <c r="R61" s="647"/>
      <c r="S61" s="647"/>
      <c r="T61" s="647"/>
      <c r="U61" s="647"/>
      <c r="V61" s="647"/>
      <c r="W61" s="647"/>
      <c r="X61" s="647"/>
      <c r="Y61" s="647"/>
      <c r="Z61" s="647"/>
      <c r="AA61" s="647"/>
      <c r="AB61" s="647"/>
      <c r="AC61" s="647"/>
      <c r="AD61" s="647"/>
    </row>
    <row r="62" spans="1:30" ht="15">
      <c r="A62" s="1877"/>
      <c r="B62" s="725"/>
      <c r="C62" s="1864" t="s">
        <v>747</v>
      </c>
      <c r="D62" s="1893">
        <v>10446.18</v>
      </c>
      <c r="E62" s="734">
        <v>119.88077038557243</v>
      </c>
      <c r="F62" s="735">
        <v>4417.91</v>
      </c>
      <c r="G62" s="734">
        <v>50.700108010212752</v>
      </c>
      <c r="H62" s="737">
        <v>3070.29</v>
      </c>
      <c r="I62" s="734">
        <v>35.234768164737652</v>
      </c>
      <c r="J62" s="737">
        <v>8201.52</v>
      </c>
      <c r="K62" s="1894">
        <v>94.120964403512104</v>
      </c>
      <c r="L62" s="679"/>
      <c r="M62" s="647"/>
      <c r="N62" s="647"/>
      <c r="O62" s="647"/>
      <c r="P62" s="647"/>
      <c r="Q62" s="647"/>
      <c r="R62" s="647"/>
      <c r="S62" s="647"/>
      <c r="T62" s="647"/>
      <c r="U62" s="647"/>
      <c r="V62" s="647"/>
      <c r="W62" s="647"/>
      <c r="X62" s="647"/>
      <c r="Y62" s="647"/>
      <c r="Z62" s="647"/>
      <c r="AA62" s="647"/>
      <c r="AB62" s="647"/>
      <c r="AC62" s="647"/>
      <c r="AD62" s="647"/>
    </row>
    <row r="63" spans="1:30" ht="15">
      <c r="A63" s="1877"/>
      <c r="B63" s="725"/>
      <c r="C63" s="1864" t="s">
        <v>1101</v>
      </c>
      <c r="D63" s="1893">
        <v>10446.700000000001</v>
      </c>
      <c r="E63" s="734">
        <v>120.32930586739941</v>
      </c>
      <c r="F63" s="735">
        <v>4417.91</v>
      </c>
      <c r="G63" s="734">
        <v>50.887270016813204</v>
      </c>
      <c r="H63" s="737">
        <v>3070.29</v>
      </c>
      <c r="I63" s="734">
        <v>35.364839089053746</v>
      </c>
      <c r="J63" s="737">
        <v>8201.8700000000008</v>
      </c>
      <c r="K63" s="1894">
        <v>94.472448133348081</v>
      </c>
      <c r="L63" s="679"/>
      <c r="M63" s="647"/>
      <c r="N63" s="647"/>
      <c r="O63" s="647"/>
      <c r="P63" s="647"/>
      <c r="Q63" s="647"/>
      <c r="R63" s="647"/>
      <c r="S63" s="647"/>
      <c r="T63" s="647"/>
      <c r="U63" s="647"/>
      <c r="V63" s="647"/>
      <c r="W63" s="647"/>
      <c r="X63" s="647"/>
      <c r="Y63" s="647"/>
      <c r="Z63" s="647"/>
      <c r="AA63" s="647"/>
      <c r="AB63" s="647"/>
      <c r="AC63" s="647"/>
      <c r="AD63" s="647"/>
    </row>
    <row r="64" spans="1:30" ht="15">
      <c r="A64" s="1877"/>
      <c r="B64" s="725"/>
      <c r="C64" s="1864" t="s">
        <v>749</v>
      </c>
      <c r="D64" s="1893">
        <v>10446.76</v>
      </c>
      <c r="E64" s="734">
        <v>120.92519893519543</v>
      </c>
      <c r="F64" s="735">
        <v>4417.91</v>
      </c>
      <c r="G64" s="734">
        <v>51.13897951401097</v>
      </c>
      <c r="H64" s="737">
        <v>3070.29</v>
      </c>
      <c r="I64" s="734">
        <v>35.53976821892541</v>
      </c>
      <c r="J64" s="737">
        <v>8201.91</v>
      </c>
      <c r="K64" s="1894">
        <v>94.940210974366096</v>
      </c>
      <c r="L64" s="679"/>
      <c r="M64" s="647"/>
      <c r="N64" s="647"/>
      <c r="O64" s="647"/>
      <c r="P64" s="647"/>
      <c r="Q64" s="647"/>
      <c r="R64" s="647"/>
      <c r="S64" s="647"/>
      <c r="T64" s="647"/>
      <c r="U64" s="647"/>
      <c r="V64" s="647"/>
      <c r="W64" s="647"/>
      <c r="X64" s="647"/>
      <c r="Y64" s="647"/>
      <c r="Z64" s="647"/>
      <c r="AA64" s="647"/>
      <c r="AB64" s="647"/>
      <c r="AC64" s="647"/>
      <c r="AD64" s="647"/>
    </row>
    <row r="65" spans="1:30" ht="15">
      <c r="A65" s="1877"/>
      <c r="B65" s="725"/>
      <c r="C65" s="1864" t="s">
        <v>750</v>
      </c>
      <c r="D65" s="1893">
        <v>10446.64</v>
      </c>
      <c r="E65" s="734">
        <v>120.62547812198005</v>
      </c>
      <c r="F65" s="735">
        <v>4417.91</v>
      </c>
      <c r="G65" s="734">
        <v>51.012814268499433</v>
      </c>
      <c r="H65" s="737">
        <v>3070.29</v>
      </c>
      <c r="I65" s="734">
        <v>35.452087869701089</v>
      </c>
      <c r="J65" s="737">
        <v>8201.83</v>
      </c>
      <c r="K65" s="1894">
        <v>94.705059734536633</v>
      </c>
      <c r="L65" s="679"/>
      <c r="M65" s="647"/>
      <c r="N65" s="647"/>
      <c r="O65" s="647"/>
      <c r="P65" s="647"/>
      <c r="Q65" s="647"/>
      <c r="R65" s="647"/>
      <c r="S65" s="647"/>
      <c r="T65" s="647"/>
      <c r="U65" s="647"/>
      <c r="V65" s="647"/>
      <c r="W65" s="647"/>
      <c r="X65" s="647"/>
      <c r="Y65" s="647"/>
      <c r="Z65" s="647"/>
      <c r="AA65" s="647"/>
      <c r="AB65" s="647"/>
      <c r="AC65" s="647"/>
      <c r="AD65" s="647"/>
    </row>
    <row r="66" spans="1:30" ht="15">
      <c r="A66" s="1877"/>
      <c r="B66" s="725"/>
      <c r="C66" s="1878"/>
      <c r="D66" s="1893"/>
      <c r="E66" s="734"/>
      <c r="F66" s="735"/>
      <c r="G66" s="734"/>
      <c r="H66" s="737"/>
      <c r="I66" s="734"/>
      <c r="J66" s="737"/>
      <c r="K66" s="1894"/>
      <c r="M66" s="647"/>
      <c r="N66" s="647"/>
      <c r="O66" s="647"/>
      <c r="P66" s="647"/>
      <c r="Q66" s="647"/>
      <c r="R66" s="647"/>
      <c r="S66" s="647"/>
      <c r="T66" s="647"/>
    </row>
    <row r="67" spans="1:30" ht="15">
      <c r="A67" s="1877" t="s">
        <v>1246</v>
      </c>
      <c r="B67" s="725"/>
      <c r="C67" s="1864" t="s">
        <v>739</v>
      </c>
      <c r="D67" s="1893">
        <v>10446.6</v>
      </c>
      <c r="E67" s="734">
        <v>120.08188273350223</v>
      </c>
      <c r="F67" s="735">
        <v>4417.91</v>
      </c>
      <c r="G67" s="734">
        <v>50.783120876377652</v>
      </c>
      <c r="H67" s="737">
        <v>3070.29</v>
      </c>
      <c r="I67" s="734">
        <v>35.292459148224737</v>
      </c>
      <c r="J67" s="737">
        <v>8201.7999999999993</v>
      </c>
      <c r="K67" s="1894">
        <v>94.278290142595537</v>
      </c>
      <c r="L67" s="679"/>
    </row>
    <row r="68" spans="1:30" ht="15">
      <c r="A68" s="1877"/>
      <c r="B68" s="725"/>
      <c r="C68" s="1864" t="s">
        <v>740</v>
      </c>
      <c r="D68" s="1893">
        <v>10446.870000000001</v>
      </c>
      <c r="E68" s="734">
        <v>119.51466186401639</v>
      </c>
      <c r="F68" s="735">
        <v>4417.91</v>
      </c>
      <c r="G68" s="734">
        <v>50.541934550315695</v>
      </c>
      <c r="H68" s="737">
        <v>3070.29</v>
      </c>
      <c r="I68" s="734">
        <v>35.124843247256912</v>
      </c>
      <c r="J68" s="737">
        <v>8201.98</v>
      </c>
      <c r="K68" s="1894">
        <v>93.832589695806007</v>
      </c>
      <c r="L68" s="679"/>
    </row>
    <row r="69" spans="1:30" ht="15">
      <c r="A69" s="1877"/>
      <c r="B69" s="725"/>
      <c r="C69" s="1864" t="s">
        <v>741</v>
      </c>
      <c r="D69" s="1893">
        <v>10446.99</v>
      </c>
      <c r="E69" s="734">
        <v>116.14506961131069</v>
      </c>
      <c r="F69" s="735">
        <v>4619.25</v>
      </c>
      <c r="G69" s="734">
        <v>51.354802943436042</v>
      </c>
      <c r="H69" s="737">
        <v>3070.29</v>
      </c>
      <c r="I69" s="734">
        <v>34.134142540283001</v>
      </c>
      <c r="J69" s="737">
        <v>8239.1200000000008</v>
      </c>
      <c r="K69" s="1894">
        <v>91.598935763884356</v>
      </c>
      <c r="L69" s="679"/>
    </row>
    <row r="70" spans="1:30" ht="15">
      <c r="A70" s="1880"/>
      <c r="B70" s="738"/>
      <c r="C70" s="1864" t="s">
        <v>1098</v>
      </c>
      <c r="D70" s="1893">
        <v>10446.91</v>
      </c>
      <c r="E70" s="734">
        <v>117.77490972554652</v>
      </c>
      <c r="F70" s="735">
        <v>4619.25</v>
      </c>
      <c r="G70" s="734">
        <v>52.075853218772899</v>
      </c>
      <c r="H70" s="737">
        <v>3070.29</v>
      </c>
      <c r="I70" s="734">
        <v>34.613405072049844</v>
      </c>
      <c r="J70" s="737">
        <v>8239.07</v>
      </c>
      <c r="K70" s="1894">
        <v>92.884472583037322</v>
      </c>
      <c r="L70" s="679"/>
    </row>
    <row r="71" spans="1:30" ht="15">
      <c r="A71" s="1880"/>
      <c r="B71" s="738"/>
      <c r="C71" s="1864" t="s">
        <v>743</v>
      </c>
      <c r="D71" s="1893">
        <v>10446.52</v>
      </c>
      <c r="E71" s="734">
        <v>117.77051299820869</v>
      </c>
      <c r="F71" s="735">
        <v>4619.25</v>
      </c>
      <c r="G71" s="734">
        <v>52.075853218772899</v>
      </c>
      <c r="H71" s="737">
        <v>3070.29</v>
      </c>
      <c r="I71" s="734">
        <v>34.613405072049844</v>
      </c>
      <c r="J71" s="737">
        <v>8238.81</v>
      </c>
      <c r="K71" s="1894">
        <v>92.881541431478766</v>
      </c>
      <c r="L71" s="739"/>
    </row>
    <row r="72" spans="1:30" ht="15">
      <c r="A72" s="1880"/>
      <c r="B72" s="738"/>
      <c r="C72" s="1864" t="s">
        <v>1099</v>
      </c>
      <c r="D72" s="1893">
        <v>10446.790000000001</v>
      </c>
      <c r="E72" s="734">
        <v>117.77355688636565</v>
      </c>
      <c r="F72" s="735">
        <v>4619.25</v>
      </c>
      <c r="G72" s="734">
        <v>52.075853218772899</v>
      </c>
      <c r="H72" s="737">
        <v>3070.29</v>
      </c>
      <c r="I72" s="734">
        <v>34.613405072049844</v>
      </c>
      <c r="J72" s="737">
        <v>8238.99</v>
      </c>
      <c r="K72" s="1894">
        <v>92.883570690250096</v>
      </c>
      <c r="L72" s="679"/>
    </row>
    <row r="73" spans="1:30" ht="15">
      <c r="A73" s="1880"/>
      <c r="B73" s="738"/>
      <c r="C73" s="1864" t="s">
        <v>1100</v>
      </c>
      <c r="D73" s="1893">
        <v>10447.01</v>
      </c>
      <c r="E73" s="734">
        <v>119.07640343165791</v>
      </c>
      <c r="F73" s="735">
        <v>4619.25</v>
      </c>
      <c r="G73" s="734">
        <v>52.65082320699279</v>
      </c>
      <c r="H73" s="737">
        <v>3070.29</v>
      </c>
      <c r="I73" s="734">
        <v>34.995572005022005</v>
      </c>
      <c r="J73" s="737">
        <v>8239.1299999999992</v>
      </c>
      <c r="K73" s="1894">
        <v>93.910694811805058</v>
      </c>
      <c r="L73" s="679"/>
    </row>
    <row r="74" spans="1:30" ht="15">
      <c r="A74" s="1880"/>
      <c r="B74" s="738"/>
      <c r="C74" s="1864" t="s">
        <v>746</v>
      </c>
      <c r="D74" s="1893">
        <v>10446.75</v>
      </c>
      <c r="E74" s="734">
        <v>119.1360771817813</v>
      </c>
      <c r="F74" s="735">
        <v>4619.25</v>
      </c>
      <c r="G74" s="734">
        <v>52.67851958953198</v>
      </c>
      <c r="H74" s="737">
        <v>3070.29</v>
      </c>
      <c r="I74" s="734">
        <v>35.013981038165106</v>
      </c>
      <c r="J74" s="737">
        <v>8238.9599999999991</v>
      </c>
      <c r="K74" s="1894">
        <v>93.958156791117688</v>
      </c>
      <c r="L74" s="679"/>
    </row>
    <row r="75" spans="1:30" ht="15">
      <c r="A75" s="1880"/>
      <c r="B75" s="738"/>
      <c r="C75" s="1864" t="s">
        <v>747</v>
      </c>
      <c r="D75" s="1893">
        <v>10446.56</v>
      </c>
      <c r="E75" s="734">
        <v>118.07797897052671</v>
      </c>
      <c r="F75" s="735">
        <v>4619.25</v>
      </c>
      <c r="G75" s="734">
        <v>52.211608831960525</v>
      </c>
      <c r="H75" s="737">
        <v>3070.29</v>
      </c>
      <c r="I75" s="734">
        <v>34.703638140537983</v>
      </c>
      <c r="J75" s="737">
        <v>8238.83</v>
      </c>
      <c r="K75" s="1894">
        <v>93.123898726637734</v>
      </c>
      <c r="L75" s="679"/>
    </row>
    <row r="76" spans="1:30" ht="15">
      <c r="A76" s="1880"/>
      <c r="B76" s="738"/>
      <c r="C76" s="1864" t="s">
        <v>1101</v>
      </c>
      <c r="D76" s="1893">
        <v>10446.85</v>
      </c>
      <c r="E76" s="734">
        <v>118.32803064125056</v>
      </c>
      <c r="F76" s="735">
        <v>4619.25</v>
      </c>
      <c r="G76" s="734">
        <v>52.320724001933272</v>
      </c>
      <c r="H76" s="737">
        <v>3070.29</v>
      </c>
      <c r="I76" s="734">
        <v>34.776164030068891</v>
      </c>
      <c r="J76" s="737">
        <v>8239.0300000000007</v>
      </c>
      <c r="K76" s="1894">
        <v>93.320780359073083</v>
      </c>
      <c r="L76" s="679"/>
    </row>
    <row r="77" spans="1:30" ht="15">
      <c r="A77" s="1880"/>
      <c r="B77" s="738"/>
      <c r="C77" s="1864" t="s">
        <v>749</v>
      </c>
      <c r="D77" s="1893">
        <v>10446.81</v>
      </c>
      <c r="E77" s="734">
        <v>117.1039211362144</v>
      </c>
      <c r="F77" s="735">
        <v>4619.25</v>
      </c>
      <c r="G77" s="734">
        <v>51.779661706153199</v>
      </c>
      <c r="H77" s="737">
        <v>3070.29</v>
      </c>
      <c r="I77" s="734">
        <v>34.416534619209855</v>
      </c>
      <c r="J77" s="737">
        <v>8239</v>
      </c>
      <c r="K77" s="1894">
        <v>92.355389467336948</v>
      </c>
      <c r="L77" s="679"/>
    </row>
    <row r="78" spans="1:30" ht="15">
      <c r="A78" s="1880"/>
      <c r="B78" s="738"/>
      <c r="C78" s="1864" t="s">
        <v>750</v>
      </c>
      <c r="D78" s="1893">
        <v>10447.61</v>
      </c>
      <c r="E78" s="734">
        <v>116.09242792195666</v>
      </c>
      <c r="F78" s="735">
        <v>4619.25</v>
      </c>
      <c r="G78" s="734">
        <v>51.328480645669039</v>
      </c>
      <c r="H78" s="737">
        <v>3070.29</v>
      </c>
      <c r="I78" s="734">
        <v>34.116646823963023</v>
      </c>
      <c r="J78" s="737">
        <v>8239.5300000000007</v>
      </c>
      <c r="K78" s="1894">
        <v>91.556541891954197</v>
      </c>
      <c r="L78" s="679"/>
    </row>
    <row r="79" spans="1:30" ht="15.75" thickBot="1">
      <c r="A79" s="1881"/>
      <c r="B79" s="1882"/>
      <c r="C79" s="1883"/>
      <c r="D79" s="1895"/>
      <c r="E79" s="1896"/>
      <c r="F79" s="1897"/>
      <c r="G79" s="1898"/>
      <c r="H79" s="1898"/>
      <c r="I79" s="1898"/>
      <c r="J79" s="1898"/>
      <c r="K79" s="1899"/>
    </row>
    <row r="80" spans="1:30" ht="42.75" customHeight="1">
      <c r="A80" s="740" t="s">
        <v>1102</v>
      </c>
      <c r="B80" s="2253" t="s">
        <v>1249</v>
      </c>
      <c r="C80" s="2254"/>
      <c r="D80" s="2254"/>
      <c r="E80" s="2254"/>
      <c r="F80" s="2254"/>
      <c r="G80" s="2254"/>
      <c r="H80" s="741"/>
      <c r="I80" s="742"/>
      <c r="J80" s="2255" t="s">
        <v>1250</v>
      </c>
      <c r="K80" s="2255"/>
    </row>
    <row r="81" spans="1:11" ht="15">
      <c r="A81" s="740" t="s">
        <v>1104</v>
      </c>
      <c r="B81" s="2256" t="s">
        <v>1251</v>
      </c>
      <c r="C81" s="2257"/>
      <c r="D81" s="2257"/>
      <c r="E81" s="2257"/>
      <c r="F81" s="2257"/>
      <c r="G81" s="2257"/>
      <c r="H81" s="348"/>
      <c r="I81" s="348"/>
      <c r="J81" s="348"/>
      <c r="K81" s="348"/>
    </row>
    <row r="82" spans="1:11" ht="10.5" customHeight="1">
      <c r="A82" s="740"/>
      <c r="B82" s="2257"/>
      <c r="C82" s="2257"/>
      <c r="D82" s="2257"/>
      <c r="E82" s="2257"/>
      <c r="F82" s="2257"/>
      <c r="G82" s="2257"/>
      <c r="H82" s="743"/>
      <c r="I82" s="348"/>
      <c r="J82" s="348"/>
      <c r="K82" s="348"/>
    </row>
    <row r="83" spans="1:11" ht="15" customHeight="1">
      <c r="A83" s="740" t="s">
        <v>1115</v>
      </c>
      <c r="B83" s="2256" t="s">
        <v>1252</v>
      </c>
      <c r="C83" s="2257"/>
      <c r="D83" s="2257"/>
      <c r="E83" s="2257"/>
      <c r="F83" s="2257"/>
      <c r="G83" s="2257"/>
      <c r="H83" s="744"/>
      <c r="I83" s="348"/>
      <c r="J83" s="348"/>
      <c r="K83" s="348"/>
    </row>
    <row r="84" spans="1:11" ht="15">
      <c r="A84" s="740"/>
      <c r="B84" s="2257"/>
      <c r="C84" s="2257"/>
      <c r="D84" s="2257"/>
      <c r="E84" s="2257"/>
      <c r="F84" s="2257"/>
      <c r="G84" s="2257"/>
      <c r="H84" s="743"/>
      <c r="I84" s="348"/>
      <c r="J84" s="348"/>
      <c r="K84" s="348"/>
    </row>
    <row r="85" spans="1:11" ht="24" customHeight="1">
      <c r="A85" s="740"/>
      <c r="B85" s="2257"/>
      <c r="C85" s="2257"/>
      <c r="D85" s="2257"/>
      <c r="E85" s="2257"/>
      <c r="F85" s="2257"/>
      <c r="G85" s="2257"/>
      <c r="H85" s="744"/>
      <c r="I85" s="744"/>
      <c r="J85" s="348"/>
      <c r="K85" s="348"/>
    </row>
    <row r="86" spans="1:11" ht="15">
      <c r="A86" s="740" t="s">
        <v>1253</v>
      </c>
      <c r="B86" s="745" t="s">
        <v>1254</v>
      </c>
      <c r="C86" s="348"/>
      <c r="D86" s="746"/>
      <c r="E86" s="333"/>
      <c r="F86" s="333"/>
      <c r="G86" s="348"/>
      <c r="H86" s="747"/>
      <c r="I86" s="744"/>
      <c r="J86" s="348"/>
      <c r="K86" s="748"/>
    </row>
    <row r="87" spans="1:11" ht="15">
      <c r="A87" s="740" t="s">
        <v>1255</v>
      </c>
      <c r="B87" s="745" t="s">
        <v>1256</v>
      </c>
      <c r="C87" s="348"/>
      <c r="D87" s="749"/>
      <c r="E87" s="750"/>
      <c r="F87" s="750"/>
      <c r="G87" s="348"/>
      <c r="H87" s="751"/>
      <c r="I87" s="744"/>
      <c r="J87" s="748"/>
      <c r="K87" s="748"/>
    </row>
    <row r="88" spans="1:11" ht="15">
      <c r="A88" s="740" t="s">
        <v>1257</v>
      </c>
      <c r="B88" s="560" t="s">
        <v>1258</v>
      </c>
      <c r="C88" s="348"/>
      <c r="D88" s="348"/>
      <c r="E88" s="348"/>
      <c r="F88" s="348"/>
      <c r="G88" s="348"/>
      <c r="H88" s="348"/>
      <c r="I88" s="748"/>
      <c r="J88" s="752"/>
      <c r="K88" s="752"/>
    </row>
    <row r="89" spans="1:11" ht="15">
      <c r="A89" s="740" t="s">
        <v>1259</v>
      </c>
      <c r="B89" s="745" t="s">
        <v>1235</v>
      </c>
      <c r="C89" s="558"/>
      <c r="D89" s="558"/>
      <c r="E89" s="558"/>
      <c r="F89" s="558"/>
      <c r="G89" s="348"/>
      <c r="H89" s="744"/>
      <c r="I89" s="747"/>
      <c r="J89" s="744"/>
      <c r="K89" s="744"/>
    </row>
    <row r="90" spans="1:11">
      <c r="A90" s="753"/>
      <c r="B90" s="679"/>
      <c r="C90" s="679"/>
      <c r="D90" s="679"/>
      <c r="E90" s="679"/>
      <c r="F90" s="679"/>
      <c r="G90" s="754"/>
      <c r="H90" s="679"/>
      <c r="I90" s="679"/>
      <c r="J90" s="755"/>
      <c r="K90" s="755"/>
    </row>
    <row r="91" spans="1:11">
      <c r="A91" s="753"/>
      <c r="B91" s="756"/>
      <c r="C91" s="754"/>
      <c r="D91" s="754"/>
      <c r="E91" s="754"/>
      <c r="F91" s="754"/>
      <c r="G91" s="754"/>
      <c r="H91" s="754"/>
      <c r="I91" s="754"/>
      <c r="J91" s="754"/>
      <c r="K91" s="755"/>
    </row>
    <row r="92" spans="1:11">
      <c r="A92" s="754"/>
      <c r="B92" s="754"/>
      <c r="C92" s="754"/>
      <c r="D92" s="754"/>
      <c r="E92" s="754"/>
      <c r="F92" s="754"/>
      <c r="G92" s="754"/>
      <c r="H92" s="754"/>
      <c r="I92" s="754"/>
      <c r="J92" s="754"/>
      <c r="K92" s="754"/>
    </row>
  </sheetData>
  <mergeCells count="10">
    <mergeCell ref="B80:G80"/>
    <mergeCell ref="J80:K80"/>
    <mergeCell ref="B81:G82"/>
    <mergeCell ref="B83:G85"/>
    <mergeCell ref="A3:K3"/>
    <mergeCell ref="A5:C7"/>
    <mergeCell ref="D5:E6"/>
    <mergeCell ref="F5:G6"/>
    <mergeCell ref="H5:I6"/>
    <mergeCell ref="J5:K6"/>
  </mergeCells>
  <hyperlinks>
    <hyperlink ref="K2" location="පටුන!A1" display="පටුන වෙත"/>
  </hyperlinks>
  <pageMargins left="0.7" right="0.7" top="0.75" bottom="0.75" header="0.3" footer="0.3"/>
  <pageSetup paperSize="9" orientation="portrait" r:id="rId1"/>
  <headerFooter>
    <oddHeader xml:space="preserve">&amp;L&amp;"Calibri"&amp;10 [Limited Sharing]&amp;1#_x000D_&amp;"Calibri"&amp;11 </oddHead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159"/>
  <sheetViews>
    <sheetView showGridLines="0" zoomScaleNormal="100" workbookViewId="0">
      <selection activeCell="T2" sqref="T2"/>
    </sheetView>
  </sheetViews>
  <sheetFormatPr defaultRowHeight="14.25"/>
  <cols>
    <col min="2" max="2" width="2" customWidth="1"/>
    <col min="3" max="3" width="12.375" customWidth="1"/>
    <col min="10" max="10" width="8.75" customWidth="1"/>
    <col min="12" max="12" width="9" customWidth="1"/>
    <col min="15" max="15" width="8.375" customWidth="1"/>
  </cols>
  <sheetData>
    <row r="1" spans="1:20" ht="15.75">
      <c r="A1" s="574" t="s">
        <v>114</v>
      </c>
      <c r="B1" s="758"/>
      <c r="C1" s="758"/>
      <c r="D1" s="758"/>
      <c r="E1" s="758"/>
      <c r="F1" s="758"/>
      <c r="G1" s="758"/>
      <c r="H1" s="758"/>
      <c r="I1" s="758"/>
      <c r="J1" s="758"/>
      <c r="K1" s="758"/>
      <c r="L1" s="758"/>
      <c r="M1" s="758"/>
      <c r="N1" s="758"/>
      <c r="O1" s="758"/>
      <c r="P1" s="758"/>
      <c r="Q1" s="758"/>
      <c r="R1" s="550"/>
      <c r="S1" s="758"/>
      <c r="T1" s="491" t="s">
        <v>1260</v>
      </c>
    </row>
    <row r="2" spans="1:20" ht="15.75">
      <c r="A2" s="574"/>
      <c r="B2" s="758"/>
      <c r="C2" s="758"/>
      <c r="D2" s="758"/>
      <c r="E2" s="758"/>
      <c r="F2" s="758"/>
      <c r="G2" s="758"/>
      <c r="H2" s="758"/>
      <c r="I2" s="758"/>
      <c r="J2" s="758"/>
      <c r="K2" s="758"/>
      <c r="L2" s="758"/>
      <c r="M2" s="758"/>
      <c r="N2" s="758"/>
      <c r="O2" s="758"/>
      <c r="P2" s="758"/>
      <c r="Q2" s="758"/>
      <c r="R2" s="1974"/>
      <c r="S2" s="758"/>
      <c r="T2" s="1981" t="s">
        <v>1482</v>
      </c>
    </row>
    <row r="3" spans="1:20" ht="15.75">
      <c r="A3" s="2144" t="s">
        <v>1261</v>
      </c>
      <c r="B3" s="2144"/>
      <c r="C3" s="2144"/>
      <c r="D3" s="2144"/>
      <c r="E3" s="2144"/>
      <c r="F3" s="2144"/>
      <c r="G3" s="2144"/>
      <c r="H3" s="2144"/>
      <c r="I3" s="2144"/>
      <c r="J3" s="2144"/>
      <c r="K3" s="2144"/>
      <c r="L3" s="2144"/>
      <c r="M3" s="2144"/>
      <c r="N3" s="2144"/>
      <c r="O3" s="2144"/>
      <c r="P3" s="2144"/>
      <c r="Q3" s="2144"/>
      <c r="R3" s="2144"/>
      <c r="S3" s="2144"/>
      <c r="T3" s="2144"/>
    </row>
    <row r="4" spans="1:20" ht="15" thickBot="1">
      <c r="A4" s="679"/>
      <c r="B4" s="679"/>
      <c r="C4" s="679"/>
      <c r="D4" s="679"/>
      <c r="E4" s="679"/>
      <c r="F4" s="679"/>
      <c r="G4" s="679"/>
      <c r="H4" s="679"/>
      <c r="I4" s="679"/>
      <c r="J4" s="679"/>
      <c r="K4" s="679"/>
      <c r="L4" s="679"/>
      <c r="M4" s="679"/>
      <c r="N4" s="679"/>
      <c r="O4" s="679"/>
      <c r="P4" s="679"/>
      <c r="Q4" s="679"/>
      <c r="R4" s="679"/>
      <c r="S4" s="679"/>
      <c r="T4" s="759"/>
    </row>
    <row r="5" spans="1:20">
      <c r="A5" s="2258" t="s">
        <v>1225</v>
      </c>
      <c r="B5" s="2259"/>
      <c r="C5" s="2259"/>
      <c r="D5" s="2281" t="s">
        <v>1113</v>
      </c>
      <c r="E5" s="2282"/>
      <c r="F5" s="2282"/>
      <c r="G5" s="2282"/>
      <c r="H5" s="2282"/>
      <c r="I5" s="2283"/>
      <c r="J5" s="2284" t="s">
        <v>87</v>
      </c>
      <c r="K5" s="2259"/>
      <c r="L5" s="2259"/>
      <c r="M5" s="2259"/>
      <c r="N5" s="2285"/>
      <c r="O5" s="2286" t="s">
        <v>143</v>
      </c>
      <c r="P5" s="2287"/>
      <c r="Q5" s="2287"/>
      <c r="R5" s="2287"/>
      <c r="S5" s="2287"/>
      <c r="T5" s="2288" t="s">
        <v>1262</v>
      </c>
    </row>
    <row r="6" spans="1:20">
      <c r="A6" s="2261"/>
      <c r="B6" s="2262"/>
      <c r="C6" s="2262"/>
      <c r="D6" s="2291" t="s">
        <v>494</v>
      </c>
      <c r="E6" s="2293" t="s">
        <v>1263</v>
      </c>
      <c r="F6" s="2293" t="s">
        <v>1264</v>
      </c>
      <c r="G6" s="2293" t="s">
        <v>1265</v>
      </c>
      <c r="H6" s="2293" t="s">
        <v>1266</v>
      </c>
      <c r="I6" s="2277" t="s">
        <v>1113</v>
      </c>
      <c r="J6" s="2295" t="s">
        <v>1267</v>
      </c>
      <c r="K6" s="2296"/>
      <c r="L6" s="2297"/>
      <c r="M6" s="2298" t="s">
        <v>673</v>
      </c>
      <c r="N6" s="2279" t="s">
        <v>87</v>
      </c>
      <c r="O6" s="2299" t="s">
        <v>1268</v>
      </c>
      <c r="P6" s="2293" t="s">
        <v>1085</v>
      </c>
      <c r="Q6" s="2293" t="s">
        <v>1269</v>
      </c>
      <c r="R6" s="2293" t="s">
        <v>1266</v>
      </c>
      <c r="S6" s="2277" t="s">
        <v>143</v>
      </c>
      <c r="T6" s="2289"/>
    </row>
    <row r="7" spans="1:20" ht="76.5" customHeight="1" thickBot="1">
      <c r="A7" s="2264"/>
      <c r="B7" s="2265"/>
      <c r="C7" s="2265"/>
      <c r="D7" s="2292"/>
      <c r="E7" s="2294"/>
      <c r="F7" s="2294"/>
      <c r="G7" s="2294"/>
      <c r="H7" s="2294"/>
      <c r="I7" s="2278"/>
      <c r="J7" s="1900" t="s">
        <v>1270</v>
      </c>
      <c r="K7" s="1901" t="s">
        <v>1271</v>
      </c>
      <c r="L7" s="1901" t="s">
        <v>1267</v>
      </c>
      <c r="M7" s="2294"/>
      <c r="N7" s="2280"/>
      <c r="O7" s="2300"/>
      <c r="P7" s="2294"/>
      <c r="Q7" s="2294"/>
      <c r="R7" s="2294"/>
      <c r="S7" s="2278"/>
      <c r="T7" s="2290"/>
    </row>
    <row r="8" spans="1:20" ht="15">
      <c r="A8" s="1912" t="s">
        <v>1272</v>
      </c>
      <c r="B8" s="833"/>
      <c r="C8" s="1712"/>
      <c r="D8" s="771"/>
      <c r="E8" s="726"/>
      <c r="F8" s="726"/>
      <c r="G8" s="726"/>
      <c r="H8" s="760"/>
      <c r="I8" s="761"/>
      <c r="J8" s="762"/>
      <c r="K8" s="760"/>
      <c r="L8" s="760"/>
      <c r="M8" s="760"/>
      <c r="N8" s="763"/>
      <c r="O8" s="566"/>
      <c r="P8" s="760"/>
      <c r="Q8" s="760"/>
      <c r="R8" s="760"/>
      <c r="S8" s="761"/>
      <c r="T8" s="1902"/>
    </row>
    <row r="9" spans="1:20" ht="15">
      <c r="A9" s="1877" t="s">
        <v>1247</v>
      </c>
      <c r="B9" s="725"/>
      <c r="C9" s="1878"/>
      <c r="D9" s="764">
        <v>104.88476118556643</v>
      </c>
      <c r="E9" s="765">
        <v>105.79924976752689</v>
      </c>
      <c r="F9" s="766">
        <v>109.97423131668872</v>
      </c>
      <c r="G9" s="766">
        <v>108.58279693292202</v>
      </c>
      <c r="H9" s="766">
        <v>105.31798816517073</v>
      </c>
      <c r="I9" s="767">
        <v>106.9568587350973</v>
      </c>
      <c r="J9" s="768">
        <v>106.11339910998937</v>
      </c>
      <c r="K9" s="766">
        <v>106.41796182277183</v>
      </c>
      <c r="L9" s="766">
        <v>106.13909045591372</v>
      </c>
      <c r="M9" s="766">
        <v>104.47320030904905</v>
      </c>
      <c r="N9" s="769">
        <v>105.8681834913145</v>
      </c>
      <c r="O9" s="770">
        <v>104.57968325873746</v>
      </c>
      <c r="P9" s="766">
        <v>104.47137245499631</v>
      </c>
      <c r="Q9" s="766">
        <v>109.33423379677743</v>
      </c>
      <c r="R9" s="766">
        <v>102.74754345506922</v>
      </c>
      <c r="S9" s="767">
        <v>104.92353258155219</v>
      </c>
      <c r="T9" s="1903">
        <v>105.95482619578405</v>
      </c>
    </row>
    <row r="10" spans="1:20" ht="15">
      <c r="A10" s="1877" t="s">
        <v>1243</v>
      </c>
      <c r="B10" s="725"/>
      <c r="C10" s="1879"/>
      <c r="D10" s="771">
        <v>108.74121485675971</v>
      </c>
      <c r="E10" s="726">
        <v>111.6521733495846</v>
      </c>
      <c r="F10" s="729">
        <v>113.50112094597704</v>
      </c>
      <c r="G10" s="729">
        <v>115.1237991421425</v>
      </c>
      <c r="H10" s="729">
        <v>110.91032287877624</v>
      </c>
      <c r="I10" s="772">
        <v>111.61195789027914</v>
      </c>
      <c r="J10" s="773">
        <v>114.42616681823291</v>
      </c>
      <c r="K10" s="729">
        <v>117.01909912722193</v>
      </c>
      <c r="L10" s="729">
        <v>114.64489326803375</v>
      </c>
      <c r="M10" s="729">
        <v>110.8588395910448</v>
      </c>
      <c r="N10" s="727">
        <v>114.02920542608746</v>
      </c>
      <c r="O10" s="728">
        <v>110.48277947384288</v>
      </c>
      <c r="P10" s="729">
        <v>110.18352919710689</v>
      </c>
      <c r="Q10" s="729">
        <v>116.29528642092173</v>
      </c>
      <c r="R10" s="729">
        <v>106.73831818338867</v>
      </c>
      <c r="S10" s="772">
        <v>110.76257352675923</v>
      </c>
      <c r="T10" s="1892">
        <v>112.71290527468297</v>
      </c>
    </row>
    <row r="11" spans="1:20" ht="15">
      <c r="A11" s="1877" t="s">
        <v>1248</v>
      </c>
      <c r="B11" s="725"/>
      <c r="C11" s="1879"/>
      <c r="D11" s="771">
        <v>115.8814946508765</v>
      </c>
      <c r="E11" s="726">
        <v>121.11490301912221</v>
      </c>
      <c r="F11" s="729">
        <v>117.64548697638224</v>
      </c>
      <c r="G11" s="729">
        <v>120.61059383626588</v>
      </c>
      <c r="H11" s="729">
        <v>119.35515034002572</v>
      </c>
      <c r="I11" s="772">
        <v>118.38545857608112</v>
      </c>
      <c r="J11" s="773">
        <v>127.70414730004821</v>
      </c>
      <c r="K11" s="729">
        <v>130.54715718411006</v>
      </c>
      <c r="L11" s="729">
        <v>127.9439690094441</v>
      </c>
      <c r="M11" s="729">
        <v>122.43414292606228</v>
      </c>
      <c r="N11" s="727">
        <v>127.04796139301887</v>
      </c>
      <c r="O11" s="728">
        <v>119.98585653141959</v>
      </c>
      <c r="P11" s="729">
        <v>117.15450259692825</v>
      </c>
      <c r="Q11" s="729">
        <v>130.11207080379734</v>
      </c>
      <c r="R11" s="729">
        <v>115.41298087400043</v>
      </c>
      <c r="S11" s="772">
        <v>119.17344023681237</v>
      </c>
      <c r="T11" s="1892">
        <v>123.13371540219754</v>
      </c>
    </row>
    <row r="12" spans="1:20" ht="15">
      <c r="A12" s="1877" t="s">
        <v>1245</v>
      </c>
      <c r="B12" s="725"/>
      <c r="C12" s="1879"/>
      <c r="D12" s="771">
        <v>152.83313739967107</v>
      </c>
      <c r="E12" s="726">
        <v>156.65624825551652</v>
      </c>
      <c r="F12" s="729">
        <v>142.68113055489832</v>
      </c>
      <c r="G12" s="729">
        <v>149.88838543630985</v>
      </c>
      <c r="H12" s="729">
        <v>156.44580920281143</v>
      </c>
      <c r="I12" s="772">
        <v>151.01694749501266</v>
      </c>
      <c r="J12" s="773">
        <v>155.91046321791148</v>
      </c>
      <c r="K12" s="729">
        <v>158.85575522635818</v>
      </c>
      <c r="L12" s="729">
        <v>156.15891292190142</v>
      </c>
      <c r="M12" s="729">
        <v>152.2786517440201</v>
      </c>
      <c r="N12" s="727">
        <v>155.52790506131089</v>
      </c>
      <c r="O12" s="728">
        <v>147.37261574412395</v>
      </c>
      <c r="P12" s="729">
        <v>150.99538415831316</v>
      </c>
      <c r="Q12" s="729">
        <v>158.93609442612512</v>
      </c>
      <c r="R12" s="729">
        <v>148.95310528277454</v>
      </c>
      <c r="S12" s="772">
        <v>150.66002358561346</v>
      </c>
      <c r="T12" s="1892">
        <v>153.32881786882049</v>
      </c>
    </row>
    <row r="13" spans="1:20" ht="15">
      <c r="A13" s="1877" t="s">
        <v>229</v>
      </c>
      <c r="B13" s="725"/>
      <c r="C13" s="1879"/>
      <c r="D13" s="771">
        <v>180.01684914941347</v>
      </c>
      <c r="E13" s="726">
        <v>179.10289698600729</v>
      </c>
      <c r="F13" s="729">
        <v>156.94048741242605</v>
      </c>
      <c r="G13" s="729">
        <v>167.37875512024803</v>
      </c>
      <c r="H13" s="729">
        <v>177.28176040445226</v>
      </c>
      <c r="I13" s="772">
        <v>170.71949838180248</v>
      </c>
      <c r="J13" s="773">
        <v>170.91337686426775</v>
      </c>
      <c r="K13" s="729">
        <v>177.08880635452462</v>
      </c>
      <c r="L13" s="729">
        <v>171.43430437314123</v>
      </c>
      <c r="M13" s="729">
        <v>168.35593128138055</v>
      </c>
      <c r="N13" s="727">
        <v>170.93369950927172</v>
      </c>
      <c r="O13" s="728">
        <v>165.02039778642464</v>
      </c>
      <c r="P13" s="729">
        <v>172.09062623494754</v>
      </c>
      <c r="Q13" s="729">
        <v>177.07573590902874</v>
      </c>
      <c r="R13" s="729">
        <v>168.74913380983918</v>
      </c>
      <c r="S13" s="772">
        <v>170.43876574154606</v>
      </c>
      <c r="T13" s="1892">
        <v>170.77400676295622</v>
      </c>
    </row>
    <row r="14" spans="1:20" ht="15">
      <c r="A14" s="1877"/>
      <c r="B14" s="725"/>
      <c r="C14" s="1878"/>
      <c r="D14" s="771"/>
      <c r="E14" s="726"/>
      <c r="F14" s="729"/>
      <c r="G14" s="729"/>
      <c r="H14" s="729"/>
      <c r="I14" s="772"/>
      <c r="J14" s="773"/>
      <c r="K14" s="729"/>
      <c r="L14" s="729"/>
      <c r="M14" s="729"/>
      <c r="N14" s="727"/>
      <c r="O14" s="728"/>
      <c r="P14" s="729"/>
      <c r="Q14" s="729"/>
      <c r="R14" s="729"/>
      <c r="S14" s="772"/>
      <c r="T14" s="1892"/>
    </row>
    <row r="15" spans="1:20" ht="15">
      <c r="A15" s="1877" t="s">
        <v>1247</v>
      </c>
      <c r="B15" s="725"/>
      <c r="C15" s="1913" t="s">
        <v>739</v>
      </c>
      <c r="D15" s="771">
        <v>101.8460496657472</v>
      </c>
      <c r="E15" s="726">
        <v>102.43350083433963</v>
      </c>
      <c r="F15" s="729">
        <v>107.27054979115773</v>
      </c>
      <c r="G15" s="729">
        <v>104.289825219995</v>
      </c>
      <c r="H15" s="729">
        <v>101.93170311079072</v>
      </c>
      <c r="I15" s="772">
        <v>103.83460488476604</v>
      </c>
      <c r="J15" s="773">
        <v>102.55602195587895</v>
      </c>
      <c r="K15" s="729">
        <v>103.22191672792438</v>
      </c>
      <c r="L15" s="729">
        <v>102.61219341817494</v>
      </c>
      <c r="M15" s="729">
        <v>101.69708562048983</v>
      </c>
      <c r="N15" s="727">
        <v>102.46337863814968</v>
      </c>
      <c r="O15" s="728">
        <v>101.42724305520754</v>
      </c>
      <c r="P15" s="729">
        <v>102.2275256900481</v>
      </c>
      <c r="Q15" s="729">
        <v>104.39805394405724</v>
      </c>
      <c r="R15" s="729">
        <v>101.04970267607385</v>
      </c>
      <c r="S15" s="772">
        <v>102.17305752894833</v>
      </c>
      <c r="T15" s="1892">
        <v>102.76097806707989</v>
      </c>
    </row>
    <row r="16" spans="1:20" ht="15">
      <c r="A16" s="1877"/>
      <c r="B16" s="725"/>
      <c r="C16" s="1913" t="s">
        <v>740</v>
      </c>
      <c r="D16" s="771">
        <v>103.42324363858673</v>
      </c>
      <c r="E16" s="726">
        <v>103.46839128528929</v>
      </c>
      <c r="F16" s="729">
        <v>110.58550609132176</v>
      </c>
      <c r="G16" s="729">
        <v>109.11934406090282</v>
      </c>
      <c r="H16" s="729">
        <v>102.65049040417271</v>
      </c>
      <c r="I16" s="772">
        <v>105.72009860014535</v>
      </c>
      <c r="J16" s="773">
        <v>103.24667738266075</v>
      </c>
      <c r="K16" s="729">
        <v>103.18643515276922</v>
      </c>
      <c r="L16" s="729">
        <v>103.24159565760895</v>
      </c>
      <c r="M16" s="729">
        <v>102.65426936063524</v>
      </c>
      <c r="N16" s="727">
        <v>103.14608468730766</v>
      </c>
      <c r="O16" s="728">
        <v>104.0816913135598</v>
      </c>
      <c r="P16" s="729">
        <v>101.81112029008862</v>
      </c>
      <c r="Q16" s="729">
        <v>106.19225822494866</v>
      </c>
      <c r="R16" s="729">
        <v>101.65360178244478</v>
      </c>
      <c r="S16" s="772">
        <v>102.88466532461307</v>
      </c>
      <c r="T16" s="1892">
        <v>103.76414060798776</v>
      </c>
    </row>
    <row r="17" spans="1:20" ht="15">
      <c r="A17" s="1877"/>
      <c r="B17" s="725"/>
      <c r="C17" s="1913" t="s">
        <v>741</v>
      </c>
      <c r="D17" s="771">
        <v>102.93647459241977</v>
      </c>
      <c r="E17" s="726">
        <v>103.48058200798221</v>
      </c>
      <c r="F17" s="729">
        <v>109.26594242329783</v>
      </c>
      <c r="G17" s="729">
        <v>109.49213423079989</v>
      </c>
      <c r="H17" s="729">
        <v>102.29881955775872</v>
      </c>
      <c r="I17" s="772">
        <v>105.070264143682</v>
      </c>
      <c r="J17" s="773">
        <v>101.24566360362199</v>
      </c>
      <c r="K17" s="729">
        <v>103.6808559803988</v>
      </c>
      <c r="L17" s="729">
        <v>101.45108392304488</v>
      </c>
      <c r="M17" s="729">
        <v>102.07980234836143</v>
      </c>
      <c r="N17" s="727">
        <v>101.55332607899415</v>
      </c>
      <c r="O17" s="728">
        <v>103.05730544193553</v>
      </c>
      <c r="P17" s="729">
        <v>101.76531569609308</v>
      </c>
      <c r="Q17" s="729">
        <v>105.43028164220122</v>
      </c>
      <c r="R17" s="729">
        <v>102.47812395732994</v>
      </c>
      <c r="S17" s="772">
        <v>102.51218410882173</v>
      </c>
      <c r="T17" s="1892">
        <v>102.67353721867222</v>
      </c>
    </row>
    <row r="18" spans="1:20" ht="15">
      <c r="A18" s="1877"/>
      <c r="B18" s="725"/>
      <c r="C18" s="1913" t="s">
        <v>1098</v>
      </c>
      <c r="D18" s="771">
        <v>103.07358453614692</v>
      </c>
      <c r="E18" s="726">
        <v>103.96290042923795</v>
      </c>
      <c r="F18" s="729">
        <v>110.0095138485091</v>
      </c>
      <c r="G18" s="729">
        <v>106.16731190303025</v>
      </c>
      <c r="H18" s="729">
        <v>104.30353647641653</v>
      </c>
      <c r="I18" s="772">
        <v>106.05542347404713</v>
      </c>
      <c r="J18" s="773">
        <v>103.46100405576317</v>
      </c>
      <c r="K18" s="729">
        <v>103.02635070153738</v>
      </c>
      <c r="L18" s="729">
        <v>103.42433893159691</v>
      </c>
      <c r="M18" s="729">
        <v>101.87255575672421</v>
      </c>
      <c r="N18" s="727">
        <v>103.17198803654415</v>
      </c>
      <c r="O18" s="728">
        <v>101.95534111759063</v>
      </c>
      <c r="P18" s="729">
        <v>101.11711129015617</v>
      </c>
      <c r="Q18" s="729">
        <v>106.79813409497609</v>
      </c>
      <c r="R18" s="729">
        <v>101.8252367768421</v>
      </c>
      <c r="S18" s="772">
        <v>101.92779073802825</v>
      </c>
      <c r="T18" s="1892">
        <v>103.66500621696611</v>
      </c>
    </row>
    <row r="19" spans="1:20" ht="15">
      <c r="A19" s="1877"/>
      <c r="B19" s="725"/>
      <c r="C19" s="1913" t="s">
        <v>743</v>
      </c>
      <c r="D19" s="771">
        <v>104.3564621203415</v>
      </c>
      <c r="E19" s="726">
        <v>103.695405876712</v>
      </c>
      <c r="F19" s="729">
        <v>109.75787308965516</v>
      </c>
      <c r="G19" s="729">
        <v>108.28777789323057</v>
      </c>
      <c r="H19" s="729">
        <v>104.09727382980685</v>
      </c>
      <c r="I19" s="772">
        <v>106.14314176875131</v>
      </c>
      <c r="J19" s="773">
        <v>103.82512009600593</v>
      </c>
      <c r="K19" s="729">
        <v>103.0023380338526</v>
      </c>
      <c r="L19" s="729">
        <v>103.75571442783993</v>
      </c>
      <c r="M19" s="729">
        <v>102.38765290070828</v>
      </c>
      <c r="N19" s="727">
        <v>103.53324033709769</v>
      </c>
      <c r="O19" s="728">
        <v>103.13589873065003</v>
      </c>
      <c r="P19" s="729">
        <v>103.61554368991297</v>
      </c>
      <c r="Q19" s="729">
        <v>107.14681111883158</v>
      </c>
      <c r="R19" s="729">
        <v>103.38267869169837</v>
      </c>
      <c r="S19" s="772">
        <v>103.81181235200074</v>
      </c>
      <c r="T19" s="1892">
        <v>104.27381978295209</v>
      </c>
    </row>
    <row r="20" spans="1:20" ht="15">
      <c r="A20" s="1877"/>
      <c r="B20" s="725"/>
      <c r="C20" s="1913" t="s">
        <v>1099</v>
      </c>
      <c r="D20" s="771">
        <v>105.59284334395964</v>
      </c>
      <c r="E20" s="726">
        <v>104.57737333733053</v>
      </c>
      <c r="F20" s="729">
        <v>109.09085644783352</v>
      </c>
      <c r="G20" s="729">
        <v>107.94205939043317</v>
      </c>
      <c r="H20" s="729">
        <v>105.14376603494635</v>
      </c>
      <c r="I20" s="772">
        <v>106.58710537804168</v>
      </c>
      <c r="J20" s="773">
        <v>105.07431206729945</v>
      </c>
      <c r="K20" s="729">
        <v>105.71576948223245</v>
      </c>
      <c r="L20" s="729">
        <v>105.12842211968312</v>
      </c>
      <c r="M20" s="729">
        <v>104.12939725288162</v>
      </c>
      <c r="N20" s="727">
        <v>104.96596075046641</v>
      </c>
      <c r="O20" s="728">
        <v>103.41061846676365</v>
      </c>
      <c r="P20" s="729">
        <v>102.50512929002107</v>
      </c>
      <c r="Q20" s="729">
        <v>110.09604636837318</v>
      </c>
      <c r="R20" s="729">
        <v>100.8609227679712</v>
      </c>
      <c r="S20" s="772">
        <v>103.45299254163261</v>
      </c>
      <c r="T20" s="1892">
        <v>105.07270964630607</v>
      </c>
    </row>
    <row r="21" spans="1:20" ht="15">
      <c r="A21" s="1877"/>
      <c r="B21" s="725"/>
      <c r="C21" s="1913" t="s">
        <v>1100</v>
      </c>
      <c r="D21" s="771">
        <v>106.31975895448929</v>
      </c>
      <c r="E21" s="726">
        <v>106.13161518956701</v>
      </c>
      <c r="F21" s="729">
        <v>110.25176204985574</v>
      </c>
      <c r="G21" s="729">
        <v>111.350204759153</v>
      </c>
      <c r="H21" s="729">
        <v>106.58583784833382</v>
      </c>
      <c r="I21" s="772">
        <v>107.88193276412086</v>
      </c>
      <c r="J21" s="773">
        <v>106.9991108360116</v>
      </c>
      <c r="K21" s="729">
        <v>107.0524746500184</v>
      </c>
      <c r="L21" s="729">
        <v>107.00361233323351</v>
      </c>
      <c r="M21" s="729">
        <v>105.26184579951121</v>
      </c>
      <c r="N21" s="727">
        <v>106.72036635475213</v>
      </c>
      <c r="O21" s="728">
        <v>106.30451186009611</v>
      </c>
      <c r="P21" s="729">
        <v>103.61554368991297</v>
      </c>
      <c r="Q21" s="729">
        <v>110.53707717967328</v>
      </c>
      <c r="R21" s="729">
        <v>103.5903401713491</v>
      </c>
      <c r="S21" s="772">
        <v>105.05893379741373</v>
      </c>
      <c r="T21" s="1892">
        <v>106.67587723603786</v>
      </c>
    </row>
    <row r="22" spans="1:20" ht="15">
      <c r="A22" s="1877"/>
      <c r="B22" s="725"/>
      <c r="C22" s="1913" t="s">
        <v>746</v>
      </c>
      <c r="D22" s="771">
        <v>106.18559773573632</v>
      </c>
      <c r="E22" s="726">
        <v>106.29912253466397</v>
      </c>
      <c r="F22" s="729">
        <v>110.20142664514478</v>
      </c>
      <c r="G22" s="729">
        <v>110.87622868599816</v>
      </c>
      <c r="H22" s="729">
        <v>107.53527285436471</v>
      </c>
      <c r="I22" s="772">
        <v>108.20609426389045</v>
      </c>
      <c r="J22" s="773">
        <v>108.04640166366524</v>
      </c>
      <c r="K22" s="729">
        <v>108.48122837726262</v>
      </c>
      <c r="L22" s="729">
        <v>108.08308141153758</v>
      </c>
      <c r="M22" s="729">
        <v>105.49048002469125</v>
      </c>
      <c r="N22" s="727">
        <v>107.66147271576125</v>
      </c>
      <c r="O22" s="728">
        <v>105.60491168183886</v>
      </c>
      <c r="P22" s="729">
        <v>105.83637248969677</v>
      </c>
      <c r="Q22" s="729">
        <v>111.348525483505</v>
      </c>
      <c r="R22" s="729">
        <v>103.922304406755</v>
      </c>
      <c r="S22" s="772">
        <v>106.2478946557802</v>
      </c>
      <c r="T22" s="1892">
        <v>107.50765046713295</v>
      </c>
    </row>
    <row r="23" spans="1:20" ht="15">
      <c r="A23" s="1877"/>
      <c r="B23" s="725"/>
      <c r="C23" s="1913" t="s">
        <v>747</v>
      </c>
      <c r="D23" s="771">
        <v>105.38343999504069</v>
      </c>
      <c r="E23" s="726">
        <v>106.99592317495753</v>
      </c>
      <c r="F23" s="729">
        <v>110.88030184412818</v>
      </c>
      <c r="G23" s="729">
        <v>108.25382735990068</v>
      </c>
      <c r="H23" s="729">
        <v>106.20585284215215</v>
      </c>
      <c r="I23" s="772">
        <v>107.77708594648819</v>
      </c>
      <c r="J23" s="773">
        <v>107.8145609267664</v>
      </c>
      <c r="K23" s="729">
        <v>109.71996186089467</v>
      </c>
      <c r="L23" s="729">
        <v>107.97529076160409</v>
      </c>
      <c r="M23" s="729">
        <v>105.56226415916447</v>
      </c>
      <c r="N23" s="727">
        <v>107.58288450744959</v>
      </c>
      <c r="O23" s="728">
        <v>105.86295134498411</v>
      </c>
      <c r="P23" s="729">
        <v>108.72761398341531</v>
      </c>
      <c r="Q23" s="729">
        <v>114.00176684428649</v>
      </c>
      <c r="R23" s="729">
        <v>103.31009969375464</v>
      </c>
      <c r="S23" s="772">
        <v>108.25745777477185</v>
      </c>
      <c r="T23" s="1892">
        <v>107.77498878870288</v>
      </c>
    </row>
    <row r="24" spans="1:20" ht="15">
      <c r="A24" s="1877"/>
      <c r="B24" s="725"/>
      <c r="C24" s="1913" t="s">
        <v>1101</v>
      </c>
      <c r="D24" s="771">
        <v>105.80036203970975</v>
      </c>
      <c r="E24" s="726">
        <v>108.61134340887371</v>
      </c>
      <c r="F24" s="729">
        <v>110.49415531000557</v>
      </c>
      <c r="G24" s="729">
        <v>108.48682121608637</v>
      </c>
      <c r="H24" s="729">
        <v>107.3863611996378</v>
      </c>
      <c r="I24" s="772">
        <v>108.31008793510284</v>
      </c>
      <c r="J24" s="773">
        <v>110.02910203696939</v>
      </c>
      <c r="K24" s="729">
        <v>110.6383663576118</v>
      </c>
      <c r="L24" s="729">
        <v>110.08049644529329</v>
      </c>
      <c r="M24" s="729">
        <v>106.93058781826323</v>
      </c>
      <c r="N24" s="727">
        <v>109.56825847658958</v>
      </c>
      <c r="O24" s="728">
        <v>106.63751003254399</v>
      </c>
      <c r="P24" s="729">
        <v>106.85378968359771</v>
      </c>
      <c r="Q24" s="729">
        <v>111.94049528798283</v>
      </c>
      <c r="R24" s="729">
        <v>103.97390539641262</v>
      </c>
      <c r="S24" s="772">
        <v>107.2011821364536</v>
      </c>
      <c r="T24" s="1892">
        <v>108.7434145998262</v>
      </c>
    </row>
    <row r="25" spans="1:20" ht="15">
      <c r="A25" s="1877"/>
      <c r="B25" s="725"/>
      <c r="C25" s="1913" t="s">
        <v>749</v>
      </c>
      <c r="D25" s="771">
        <v>106.97536621769561</v>
      </c>
      <c r="E25" s="726">
        <v>110.74954389142545</v>
      </c>
      <c r="F25" s="729">
        <v>111.18753638930914</v>
      </c>
      <c r="G25" s="729">
        <v>108.59177940082523</v>
      </c>
      <c r="H25" s="729">
        <v>107.8837222067182</v>
      </c>
      <c r="I25" s="772">
        <v>109.11324457855338</v>
      </c>
      <c r="J25" s="773">
        <v>109.83172606608957</v>
      </c>
      <c r="K25" s="729">
        <v>109.10955984834767</v>
      </c>
      <c r="L25" s="729">
        <v>109.77080783369873</v>
      </c>
      <c r="M25" s="729">
        <v>107.15224038074646</v>
      </c>
      <c r="N25" s="727">
        <v>109.34497653767197</v>
      </c>
      <c r="O25" s="728">
        <v>105.94729062545858</v>
      </c>
      <c r="P25" s="729">
        <v>106.57618608362473</v>
      </c>
      <c r="Q25" s="729">
        <v>111.10736256158961</v>
      </c>
      <c r="R25" s="729">
        <v>102.54738633949563</v>
      </c>
      <c r="S25" s="772">
        <v>106.71833035612306</v>
      </c>
      <c r="T25" s="1892">
        <v>108.73405007929162</v>
      </c>
    </row>
    <row r="26" spans="1:20" ht="15">
      <c r="A26" s="1877"/>
      <c r="B26" s="725"/>
      <c r="C26" s="1913" t="s">
        <v>750</v>
      </c>
      <c r="D26" s="771">
        <v>106.72395138692356</v>
      </c>
      <c r="E26" s="726">
        <v>109.18529523994358</v>
      </c>
      <c r="F26" s="729">
        <v>110.69535187004618</v>
      </c>
      <c r="G26" s="729">
        <v>110.13624907470887</v>
      </c>
      <c r="H26" s="729">
        <v>107.79322161695019</v>
      </c>
      <c r="I26" s="772">
        <v>108.78322108357837</v>
      </c>
      <c r="J26" s="773">
        <v>111.23108862914006</v>
      </c>
      <c r="K26" s="729">
        <v>110.18028470041187</v>
      </c>
      <c r="L26" s="729">
        <v>111.14244820764867</v>
      </c>
      <c r="M26" s="729">
        <v>108.46022228641152</v>
      </c>
      <c r="N26" s="727">
        <v>110.70626477499002</v>
      </c>
      <c r="O26" s="728">
        <v>107.53092543422046</v>
      </c>
      <c r="P26" s="729">
        <v>109.00521758338829</v>
      </c>
      <c r="Q26" s="729">
        <v>113.01399281090411</v>
      </c>
      <c r="R26" s="729">
        <v>104.37621880070328</v>
      </c>
      <c r="S26" s="772">
        <v>108.83608966403915</v>
      </c>
      <c r="T26" s="1892">
        <v>109.81174163845296</v>
      </c>
    </row>
    <row r="27" spans="1:20" ht="15">
      <c r="A27" s="1877"/>
      <c r="B27" s="725"/>
      <c r="C27" s="1878"/>
      <c r="D27" s="771"/>
      <c r="E27" s="726"/>
      <c r="F27" s="729"/>
      <c r="G27" s="729"/>
      <c r="H27" s="729"/>
      <c r="I27" s="772"/>
      <c r="J27" s="773"/>
      <c r="K27" s="729"/>
      <c r="L27" s="729"/>
      <c r="M27" s="729"/>
      <c r="N27" s="727"/>
      <c r="O27" s="728"/>
      <c r="P27" s="729"/>
      <c r="Q27" s="729"/>
      <c r="R27" s="729"/>
      <c r="S27" s="772"/>
      <c r="T27" s="1892"/>
    </row>
    <row r="28" spans="1:20" ht="15">
      <c r="A28" s="1877" t="s">
        <v>1243</v>
      </c>
      <c r="B28" s="725"/>
      <c r="C28" s="1913" t="s">
        <v>739</v>
      </c>
      <c r="D28" s="771">
        <v>106.92716741097878</v>
      </c>
      <c r="E28" s="726">
        <v>110.5403375694455</v>
      </c>
      <c r="F28" s="729">
        <v>111.82361924134803</v>
      </c>
      <c r="G28" s="729">
        <v>116.42647518870702</v>
      </c>
      <c r="H28" s="729">
        <v>109.34576069959043</v>
      </c>
      <c r="I28" s="772">
        <v>110.08919052667949</v>
      </c>
      <c r="J28" s="773">
        <v>112.88349061023565</v>
      </c>
      <c r="K28" s="729">
        <v>113.3077745819029</v>
      </c>
      <c r="L28" s="729">
        <v>112.91928102655638</v>
      </c>
      <c r="M28" s="729">
        <v>109.7299125823894</v>
      </c>
      <c r="N28" s="727">
        <v>112.40062610454733</v>
      </c>
      <c r="O28" s="728">
        <v>110.10293591362729</v>
      </c>
      <c r="P28" s="729">
        <v>109.30641748935895</v>
      </c>
      <c r="Q28" s="729">
        <v>115.1903635805034</v>
      </c>
      <c r="R28" s="729">
        <v>104.93795986737283</v>
      </c>
      <c r="S28" s="772">
        <v>109.98064503087284</v>
      </c>
      <c r="T28" s="1892">
        <v>111.28938069598624</v>
      </c>
    </row>
    <row r="29" spans="1:20" ht="15">
      <c r="A29" s="1877"/>
      <c r="B29" s="725"/>
      <c r="C29" s="1913" t="s">
        <v>740</v>
      </c>
      <c r="D29" s="771">
        <v>107.17995423703599</v>
      </c>
      <c r="E29" s="726">
        <v>110.00110642733762</v>
      </c>
      <c r="F29" s="729">
        <v>112.20784374632822</v>
      </c>
      <c r="G29" s="729">
        <v>113.0942192474305</v>
      </c>
      <c r="H29" s="729">
        <v>109.3773140762016</v>
      </c>
      <c r="I29" s="772">
        <v>110.13100522341344</v>
      </c>
      <c r="J29" s="773">
        <v>112.88544160282478</v>
      </c>
      <c r="K29" s="729">
        <v>114.44237313000862</v>
      </c>
      <c r="L29" s="729">
        <v>113.0167763485655</v>
      </c>
      <c r="M29" s="729">
        <v>109.89457377792398</v>
      </c>
      <c r="N29" s="727">
        <v>112.5090439372368</v>
      </c>
      <c r="O29" s="728">
        <v>109.29195055242758</v>
      </c>
      <c r="P29" s="729">
        <v>107.98780038948732</v>
      </c>
      <c r="Q29" s="729">
        <v>113.65762217330133</v>
      </c>
      <c r="R29" s="729">
        <v>105.22993608201013</v>
      </c>
      <c r="S29" s="772">
        <v>108.8334107173448</v>
      </c>
      <c r="T29" s="1892">
        <v>111.11729590218704</v>
      </c>
    </row>
    <row r="30" spans="1:20" ht="15">
      <c r="A30" s="1877"/>
      <c r="B30" s="725"/>
      <c r="C30" s="1913" t="s">
        <v>741</v>
      </c>
      <c r="D30" s="771">
        <v>107.86718067475046</v>
      </c>
      <c r="E30" s="726">
        <v>109.73288642680539</v>
      </c>
      <c r="F30" s="729">
        <v>112.02506965429421</v>
      </c>
      <c r="G30" s="729">
        <v>113.0942192474305</v>
      </c>
      <c r="H30" s="729">
        <v>109.3773140762016</v>
      </c>
      <c r="I30" s="772">
        <v>110.1605191805576</v>
      </c>
      <c r="J30" s="773">
        <v>113.10450450154823</v>
      </c>
      <c r="K30" s="729">
        <v>114.48239424281658</v>
      </c>
      <c r="L30" s="729">
        <v>113.22073620195931</v>
      </c>
      <c r="M30" s="729">
        <v>110.09223166757238</v>
      </c>
      <c r="N30" s="727">
        <v>112.71197896563091</v>
      </c>
      <c r="O30" s="728">
        <v>109.4236123408665</v>
      </c>
      <c r="P30" s="729">
        <v>108.40420578944678</v>
      </c>
      <c r="Q30" s="729">
        <v>113.89443916391852</v>
      </c>
      <c r="R30" s="729">
        <v>105.22993608201013</v>
      </c>
      <c r="S30" s="772">
        <v>109.13854473180204</v>
      </c>
      <c r="T30" s="1892">
        <v>111.29631324666363</v>
      </c>
    </row>
    <row r="31" spans="1:20" ht="15">
      <c r="A31" s="1877"/>
      <c r="B31" s="725"/>
      <c r="C31" s="1913" t="s">
        <v>1098</v>
      </c>
      <c r="D31" s="771">
        <v>107.97371266232696</v>
      </c>
      <c r="E31" s="726">
        <v>109.18208503988566</v>
      </c>
      <c r="F31" s="729">
        <v>113.31663697330031</v>
      </c>
      <c r="G31" s="729">
        <v>112.70977938472413</v>
      </c>
      <c r="H31" s="729">
        <v>109.60107039235061</v>
      </c>
      <c r="I31" s="772">
        <v>110.6431107406473</v>
      </c>
      <c r="J31" s="773">
        <v>113.24672421686263</v>
      </c>
      <c r="K31" s="729">
        <v>115.16275316055193</v>
      </c>
      <c r="L31" s="729">
        <v>113.40835057599124</v>
      </c>
      <c r="M31" s="729">
        <v>110.33659725472755</v>
      </c>
      <c r="N31" s="727">
        <v>112.908822218838</v>
      </c>
      <c r="O31" s="728">
        <v>109.39773022633217</v>
      </c>
      <c r="P31" s="729">
        <v>108.54300758943327</v>
      </c>
      <c r="Q31" s="729">
        <v>114.36203959125189</v>
      </c>
      <c r="R31" s="729">
        <v>104.59669637059244</v>
      </c>
      <c r="S31" s="772">
        <v>109.23972345978919</v>
      </c>
      <c r="T31" s="1892">
        <v>111.54780493127447</v>
      </c>
    </row>
    <row r="32" spans="1:20" ht="15">
      <c r="A32" s="1877"/>
      <c r="B32" s="725"/>
      <c r="C32" s="1913" t="s">
        <v>743</v>
      </c>
      <c r="D32" s="771">
        <v>107.29995536672254</v>
      </c>
      <c r="E32" s="726">
        <v>109.95057182978283</v>
      </c>
      <c r="F32" s="729">
        <v>114.60566576325033</v>
      </c>
      <c r="G32" s="729">
        <v>113.33497956548904</v>
      </c>
      <c r="H32" s="729">
        <v>110.14949768512639</v>
      </c>
      <c r="I32" s="772">
        <v>111.26019202586492</v>
      </c>
      <c r="J32" s="773">
        <v>112.2003507213293</v>
      </c>
      <c r="K32" s="729">
        <v>115.81149539916902</v>
      </c>
      <c r="L32" s="729">
        <v>112.50496833605177</v>
      </c>
      <c r="M32" s="729">
        <v>109.14889973135659</v>
      </c>
      <c r="N32" s="727">
        <v>111.95920464305209</v>
      </c>
      <c r="O32" s="728">
        <v>109.66128855347917</v>
      </c>
      <c r="P32" s="729">
        <v>107.43259318954136</v>
      </c>
      <c r="Q32" s="729">
        <v>115.74150610353951</v>
      </c>
      <c r="R32" s="729">
        <v>106.48413947643762</v>
      </c>
      <c r="S32" s="772">
        <v>108.85111411971448</v>
      </c>
      <c r="T32" s="1892">
        <v>111.12525850998485</v>
      </c>
    </row>
    <row r="33" spans="1:20" ht="15">
      <c r="A33" s="1877"/>
      <c r="B33" s="725"/>
      <c r="C33" s="1913" t="s">
        <v>1099</v>
      </c>
      <c r="D33" s="771">
        <v>108.35194126784293</v>
      </c>
      <c r="E33" s="726">
        <v>112.32879014862567</v>
      </c>
      <c r="F33" s="729">
        <v>113.21310125251516</v>
      </c>
      <c r="G33" s="729">
        <v>112.41176914771711</v>
      </c>
      <c r="H33" s="729">
        <v>110.85954187262013</v>
      </c>
      <c r="I33" s="772">
        <v>111.40893683015986</v>
      </c>
      <c r="J33" s="773">
        <v>112.81916768080167</v>
      </c>
      <c r="K33" s="729">
        <v>115.86512369033169</v>
      </c>
      <c r="L33" s="729">
        <v>113.07610888281623</v>
      </c>
      <c r="M33" s="729">
        <v>109.33277019771879</v>
      </c>
      <c r="N33" s="727">
        <v>112.46736735051583</v>
      </c>
      <c r="O33" s="728">
        <v>110.81172710409855</v>
      </c>
      <c r="P33" s="729">
        <v>110.76383638921708</v>
      </c>
      <c r="Q33" s="729">
        <v>116.94102941266995</v>
      </c>
      <c r="R33" s="729">
        <v>108.00238962562132</v>
      </c>
      <c r="S33" s="772">
        <v>111.29612267366981</v>
      </c>
      <c r="T33" s="1892">
        <v>111.94529320235409</v>
      </c>
    </row>
    <row r="34" spans="1:20" ht="15">
      <c r="A34" s="1877"/>
      <c r="B34" s="725"/>
      <c r="C34" s="1913" t="s">
        <v>1100</v>
      </c>
      <c r="D34" s="771">
        <v>109.57620761545137</v>
      </c>
      <c r="E34" s="726">
        <v>112.22764667103237</v>
      </c>
      <c r="F34" s="729">
        <v>113.18379937426843</v>
      </c>
      <c r="G34" s="729">
        <v>112.2284806475177</v>
      </c>
      <c r="H34" s="729">
        <v>111.2476701957402</v>
      </c>
      <c r="I34" s="772">
        <v>111.73665334171802</v>
      </c>
      <c r="J34" s="773">
        <v>114.81446475242414</v>
      </c>
      <c r="K34" s="729">
        <v>116.59350794343662</v>
      </c>
      <c r="L34" s="729">
        <v>114.96453569714704</v>
      </c>
      <c r="M34" s="729">
        <v>110.55902310735148</v>
      </c>
      <c r="N34" s="727">
        <v>114.24811148066958</v>
      </c>
      <c r="O34" s="728">
        <v>111.45953760014396</v>
      </c>
      <c r="P34" s="729">
        <v>112.01305258909547</v>
      </c>
      <c r="Q34" s="729">
        <v>116.93479976826704</v>
      </c>
      <c r="R34" s="729">
        <v>109.17301210678087</v>
      </c>
      <c r="S34" s="772">
        <v>112.2483956173361</v>
      </c>
      <c r="T34" s="1892">
        <v>113.17263838940474</v>
      </c>
    </row>
    <row r="35" spans="1:20" ht="15">
      <c r="A35" s="1877"/>
      <c r="B35" s="725"/>
      <c r="C35" s="1913" t="s">
        <v>746</v>
      </c>
      <c r="D35" s="771">
        <v>108.87480110937172</v>
      </c>
      <c r="E35" s="726">
        <v>113.33026068923573</v>
      </c>
      <c r="F35" s="729">
        <v>114.74753327278147</v>
      </c>
      <c r="G35" s="729">
        <v>116.49781568848195</v>
      </c>
      <c r="H35" s="729">
        <v>112.11190816822648</v>
      </c>
      <c r="I35" s="772">
        <v>112.6967772082393</v>
      </c>
      <c r="J35" s="773">
        <v>113.92290767052356</v>
      </c>
      <c r="K35" s="729">
        <v>117.75812232614831</v>
      </c>
      <c r="L35" s="729">
        <v>114.24642667753382</v>
      </c>
      <c r="M35" s="729">
        <v>110.87464276115668</v>
      </c>
      <c r="N35" s="727">
        <v>113.69810736140766</v>
      </c>
      <c r="O35" s="728">
        <v>110.26461302026773</v>
      </c>
      <c r="P35" s="729">
        <v>112.36005708906167</v>
      </c>
      <c r="Q35" s="729">
        <v>117.46198154037353</v>
      </c>
      <c r="R35" s="729">
        <v>111.97835623563917</v>
      </c>
      <c r="S35" s="772">
        <v>112.23793890024089</v>
      </c>
      <c r="T35" s="1892">
        <v>113.13042154573787</v>
      </c>
    </row>
    <row r="36" spans="1:20" ht="15">
      <c r="A36" s="1877"/>
      <c r="B36" s="725"/>
      <c r="C36" s="1913" t="s">
        <v>747</v>
      </c>
      <c r="D36" s="771">
        <v>110.30961240209538</v>
      </c>
      <c r="E36" s="726">
        <v>112.74266892582531</v>
      </c>
      <c r="F36" s="729">
        <v>113.69904824324044</v>
      </c>
      <c r="G36" s="729">
        <v>117.96234849879193</v>
      </c>
      <c r="H36" s="729">
        <v>111.91005750959226</v>
      </c>
      <c r="I36" s="772">
        <v>112.49573698152417</v>
      </c>
      <c r="J36" s="773">
        <v>115.54821412029972</v>
      </c>
      <c r="K36" s="729">
        <v>117.67007587797079</v>
      </c>
      <c r="L36" s="729">
        <v>115.72720347826122</v>
      </c>
      <c r="M36" s="729">
        <v>112.72631322192635</v>
      </c>
      <c r="N36" s="727">
        <v>115.23919886885223</v>
      </c>
      <c r="O36" s="728">
        <v>112.8569922946248</v>
      </c>
      <c r="P36" s="729">
        <v>111.31904358916303</v>
      </c>
      <c r="Q36" s="729">
        <v>118.33590411323243</v>
      </c>
      <c r="R36" s="729">
        <v>110.15290134145002</v>
      </c>
      <c r="S36" s="772">
        <v>112.40737658954015</v>
      </c>
      <c r="T36" s="1892">
        <v>113.92873277581097</v>
      </c>
    </row>
    <row r="37" spans="1:20" ht="15">
      <c r="A37" s="1877"/>
      <c r="B37" s="725"/>
      <c r="C37" s="1913" t="s">
        <v>1101</v>
      </c>
      <c r="D37" s="771">
        <v>109.88704522704057</v>
      </c>
      <c r="E37" s="726">
        <v>112.90411830790357</v>
      </c>
      <c r="F37" s="729">
        <v>114.18502424572638</v>
      </c>
      <c r="G37" s="729">
        <v>117.96234849879193</v>
      </c>
      <c r="H37" s="729">
        <v>111.83574820100293</v>
      </c>
      <c r="I37" s="772">
        <v>112.57528120741449</v>
      </c>
      <c r="J37" s="773">
        <v>116.30034336725194</v>
      </c>
      <c r="K37" s="729">
        <v>119.07081482624946</v>
      </c>
      <c r="L37" s="729">
        <v>116.53404610773626</v>
      </c>
      <c r="M37" s="729">
        <v>111.95063526268881</v>
      </c>
      <c r="N37" s="727">
        <v>115.78869208671645</v>
      </c>
      <c r="O37" s="728">
        <v>111.57680283629618</v>
      </c>
      <c r="P37" s="729">
        <v>109.42162298334775</v>
      </c>
      <c r="Q37" s="729">
        <v>116.93964169527268</v>
      </c>
      <c r="R37" s="729">
        <v>105.81969943886085</v>
      </c>
      <c r="S37" s="772">
        <v>110.66724872881768</v>
      </c>
      <c r="T37" s="1892">
        <v>113.87564702008008</v>
      </c>
    </row>
    <row r="38" spans="1:20" ht="15">
      <c r="A38" s="1877"/>
      <c r="B38" s="725"/>
      <c r="C38" s="1913" t="s">
        <v>749</v>
      </c>
      <c r="D38" s="771">
        <v>110.35503067296423</v>
      </c>
      <c r="E38" s="726">
        <v>113.38474159079495</v>
      </c>
      <c r="F38" s="729">
        <v>114.1509064152134</v>
      </c>
      <c r="G38" s="729">
        <v>117.98720117678508</v>
      </c>
      <c r="H38" s="729">
        <v>111.92671683467113</v>
      </c>
      <c r="I38" s="772">
        <v>112.71742463845852</v>
      </c>
      <c r="J38" s="773">
        <v>117.29869984415602</v>
      </c>
      <c r="K38" s="729">
        <v>120.4235284391586</v>
      </c>
      <c r="L38" s="729">
        <v>117.56229433231584</v>
      </c>
      <c r="M38" s="729">
        <v>111.74800019808708</v>
      </c>
      <c r="N38" s="727">
        <v>116.61677413810894</v>
      </c>
      <c r="O38" s="728">
        <v>110.04484758021933</v>
      </c>
      <c r="P38" s="729">
        <v>110.41683188925084</v>
      </c>
      <c r="Q38" s="729">
        <v>115.99093322180995</v>
      </c>
      <c r="R38" s="729">
        <v>103.93707167119901</v>
      </c>
      <c r="S38" s="772">
        <v>110.66428375071091</v>
      </c>
      <c r="T38" s="1892">
        <v>114.35030244565871</v>
      </c>
    </row>
    <row r="39" spans="1:20" ht="15">
      <c r="A39" s="1877"/>
      <c r="B39" s="725"/>
      <c r="C39" s="1913" t="s">
        <v>750</v>
      </c>
      <c r="D39" s="771">
        <v>110.29196963453562</v>
      </c>
      <c r="E39" s="726">
        <v>113.50086656834051</v>
      </c>
      <c r="F39" s="729">
        <v>114.85520316945784</v>
      </c>
      <c r="G39" s="729">
        <v>117.7759534138434</v>
      </c>
      <c r="H39" s="729">
        <v>113.1812748339911</v>
      </c>
      <c r="I39" s="772">
        <v>113.42866677867249</v>
      </c>
      <c r="J39" s="773">
        <v>118.08969273053735</v>
      </c>
      <c r="K39" s="729">
        <v>123.6412259089188</v>
      </c>
      <c r="L39" s="729">
        <v>118.55799155147044</v>
      </c>
      <c r="M39" s="729">
        <v>113.9124753296388</v>
      </c>
      <c r="N39" s="727">
        <v>117.80253795747366</v>
      </c>
      <c r="O39" s="728">
        <v>110.90131566373167</v>
      </c>
      <c r="P39" s="729">
        <v>114.23388138887924</v>
      </c>
      <c r="Q39" s="729">
        <v>120.09317668692063</v>
      </c>
      <c r="R39" s="729">
        <v>105.31771990268972</v>
      </c>
      <c r="S39" s="772">
        <v>113.58607800127167</v>
      </c>
      <c r="T39" s="1892">
        <v>115.77577463105322</v>
      </c>
    </row>
    <row r="40" spans="1:20" ht="15">
      <c r="A40" s="1877"/>
      <c r="B40" s="725"/>
      <c r="C40" s="1878"/>
      <c r="D40" s="771"/>
      <c r="E40" s="726"/>
      <c r="F40" s="729"/>
      <c r="G40" s="729"/>
      <c r="H40" s="729"/>
      <c r="I40" s="772"/>
      <c r="J40" s="773"/>
      <c r="K40" s="729"/>
      <c r="L40" s="729"/>
      <c r="M40" s="729"/>
      <c r="N40" s="727"/>
      <c r="O40" s="728"/>
      <c r="P40" s="729"/>
      <c r="Q40" s="729"/>
      <c r="R40" s="729"/>
      <c r="S40" s="772"/>
      <c r="T40" s="1892"/>
    </row>
    <row r="41" spans="1:20" ht="15">
      <c r="A41" s="1877" t="s">
        <v>1248</v>
      </c>
      <c r="B41" s="725"/>
      <c r="C41" s="1913" t="s">
        <v>739</v>
      </c>
      <c r="D41" s="771">
        <v>110.54492940213112</v>
      </c>
      <c r="E41" s="726">
        <v>113.53712489183596</v>
      </c>
      <c r="F41" s="729">
        <v>116.07057835208228</v>
      </c>
      <c r="G41" s="729">
        <v>119.18967137361382</v>
      </c>
      <c r="H41" s="729">
        <v>114.46760963361369</v>
      </c>
      <c r="I41" s="772">
        <v>114.41780057960922</v>
      </c>
      <c r="J41" s="773">
        <v>120.34416936281001</v>
      </c>
      <c r="K41" s="729">
        <v>123.92937792113612</v>
      </c>
      <c r="L41" s="729">
        <v>120.64659913972307</v>
      </c>
      <c r="M41" s="729">
        <v>114.99260808722906</v>
      </c>
      <c r="N41" s="727">
        <v>119.72714742390318</v>
      </c>
      <c r="O41" s="728">
        <v>112.27199785182044</v>
      </c>
      <c r="P41" s="729">
        <v>112.98466518900088</v>
      </c>
      <c r="Q41" s="729">
        <v>118.85504617476568</v>
      </c>
      <c r="R41" s="729">
        <v>109.10198259771032</v>
      </c>
      <c r="S41" s="772">
        <v>113.2361895965694</v>
      </c>
      <c r="T41" s="1892">
        <v>116.97928822902024</v>
      </c>
    </row>
    <row r="42" spans="1:20" ht="15">
      <c r="A42" s="1877"/>
      <c r="B42" s="725"/>
      <c r="C42" s="1913" t="s">
        <v>740</v>
      </c>
      <c r="D42" s="771">
        <v>110.12228076250956</v>
      </c>
      <c r="E42" s="726">
        <v>113.39876678735436</v>
      </c>
      <c r="F42" s="729">
        <v>113.6142149539521</v>
      </c>
      <c r="G42" s="729">
        <v>118.17672725536292</v>
      </c>
      <c r="H42" s="729">
        <v>114.27187014016327</v>
      </c>
      <c r="I42" s="772">
        <v>113.40069603105715</v>
      </c>
      <c r="J42" s="773">
        <v>120.35118562406331</v>
      </c>
      <c r="K42" s="729">
        <v>123.98356650787805</v>
      </c>
      <c r="L42" s="729">
        <v>120.65759461603231</v>
      </c>
      <c r="M42" s="729">
        <v>115.1293301233039</v>
      </c>
      <c r="N42" s="727">
        <v>119.75858854648732</v>
      </c>
      <c r="O42" s="728">
        <v>114.20852541350051</v>
      </c>
      <c r="P42" s="729">
        <v>112.42945798905492</v>
      </c>
      <c r="Q42" s="729">
        <v>119.34331906615259</v>
      </c>
      <c r="R42" s="729">
        <v>108.97314660164234</v>
      </c>
      <c r="S42" s="772">
        <v>113.51239066637406</v>
      </c>
      <c r="T42" s="1892">
        <v>116.7879302129881</v>
      </c>
    </row>
    <row r="43" spans="1:20" ht="15">
      <c r="A43" s="1877"/>
      <c r="B43" s="725"/>
      <c r="C43" s="1913" t="s">
        <v>741</v>
      </c>
      <c r="D43" s="771">
        <v>111.99016451851958</v>
      </c>
      <c r="E43" s="726">
        <v>114.1480900620485</v>
      </c>
      <c r="F43" s="729">
        <v>113.36280193741919</v>
      </c>
      <c r="G43" s="729">
        <v>116.61453451548545</v>
      </c>
      <c r="H43" s="729">
        <v>112.32449451524036</v>
      </c>
      <c r="I43" s="772">
        <v>112.89868866820744</v>
      </c>
      <c r="J43" s="773">
        <v>120.36790034592164</v>
      </c>
      <c r="K43" s="729">
        <v>124.48166927788597</v>
      </c>
      <c r="L43" s="729">
        <v>120.71491676076216</v>
      </c>
      <c r="M43" s="729">
        <v>117.5603502248923</v>
      </c>
      <c r="N43" s="727">
        <v>120.20192132317756</v>
      </c>
      <c r="O43" s="728">
        <v>117.86638922164371</v>
      </c>
      <c r="P43" s="729">
        <v>113.67867418893331</v>
      </c>
      <c r="Q43" s="729">
        <v>124.21013448160754</v>
      </c>
      <c r="R43" s="729">
        <v>110.57671215775451</v>
      </c>
      <c r="S43" s="772">
        <v>115.81571782630307</v>
      </c>
      <c r="T43" s="1892">
        <v>117.37387629520335</v>
      </c>
    </row>
    <row r="44" spans="1:20" ht="15">
      <c r="A44" s="1877"/>
      <c r="B44" s="725"/>
      <c r="C44" s="1913" t="s">
        <v>1098</v>
      </c>
      <c r="D44" s="771">
        <v>112.192964413376</v>
      </c>
      <c r="E44" s="726">
        <v>115.70925136732501</v>
      </c>
      <c r="F44" s="729">
        <v>113.5209160329089</v>
      </c>
      <c r="G44" s="729">
        <v>117.36887986225042</v>
      </c>
      <c r="H44" s="729">
        <v>115.91419064295825</v>
      </c>
      <c r="I44" s="772">
        <v>114.51213363602679</v>
      </c>
      <c r="J44" s="773">
        <v>123.95166101748947</v>
      </c>
      <c r="K44" s="729">
        <v>127.03901838631478</v>
      </c>
      <c r="L44" s="729">
        <v>124.21209462549712</v>
      </c>
      <c r="M44" s="729">
        <v>117.88935370661741</v>
      </c>
      <c r="N44" s="727">
        <v>123.18389084297002</v>
      </c>
      <c r="O44" s="728">
        <v>117.81773427342537</v>
      </c>
      <c r="P44" s="729">
        <v>113.47047148895358</v>
      </c>
      <c r="Q44" s="729">
        <v>124.82706536799249</v>
      </c>
      <c r="R44" s="729">
        <v>112.19488758324169</v>
      </c>
      <c r="S44" s="772">
        <v>115.78506004394866</v>
      </c>
      <c r="T44" s="1892">
        <v>119.36689578012513</v>
      </c>
    </row>
    <row r="45" spans="1:20" ht="15">
      <c r="A45" s="1877"/>
      <c r="B45" s="725"/>
      <c r="C45" s="1913" t="s">
        <v>743</v>
      </c>
      <c r="D45" s="771">
        <v>111.34101480133047</v>
      </c>
      <c r="E45" s="726">
        <v>117.01663168605765</v>
      </c>
      <c r="F45" s="729">
        <v>114.14096988719406</v>
      </c>
      <c r="G45" s="729">
        <v>116.09562391292332</v>
      </c>
      <c r="H45" s="729">
        <v>115.06546789082965</v>
      </c>
      <c r="I45" s="772">
        <v>114.32944694896115</v>
      </c>
      <c r="J45" s="773">
        <v>123.55014541317624</v>
      </c>
      <c r="K45" s="729">
        <v>126.27061302040192</v>
      </c>
      <c r="L45" s="729">
        <v>123.7796300855928</v>
      </c>
      <c r="M45" s="729">
        <v>116.97255917353095</v>
      </c>
      <c r="N45" s="727">
        <v>122.67266458605559</v>
      </c>
      <c r="O45" s="728">
        <v>116.19565357892398</v>
      </c>
      <c r="P45" s="729">
        <v>111.87425078910897</v>
      </c>
      <c r="Q45" s="729">
        <v>123.68993654814157</v>
      </c>
      <c r="R45" s="729">
        <v>111.23337750194406</v>
      </c>
      <c r="S45" s="772">
        <v>114.24374648292364</v>
      </c>
      <c r="T45" s="1892">
        <v>118.72571652525474</v>
      </c>
    </row>
    <row r="46" spans="1:20" ht="15">
      <c r="A46" s="1877"/>
      <c r="B46" s="725"/>
      <c r="C46" s="1913" t="s">
        <v>1099</v>
      </c>
      <c r="D46" s="771">
        <v>113.67984112152489</v>
      </c>
      <c r="E46" s="726">
        <v>118.70322495532464</v>
      </c>
      <c r="F46" s="729">
        <v>114.62611905450173</v>
      </c>
      <c r="G46" s="729">
        <v>117.37453828447207</v>
      </c>
      <c r="H46" s="729">
        <v>116.03975568370201</v>
      </c>
      <c r="I46" s="772">
        <v>115.43351457714583</v>
      </c>
      <c r="J46" s="773">
        <v>124.48037336181403</v>
      </c>
      <c r="K46" s="729">
        <v>128.47577633612059</v>
      </c>
      <c r="L46" s="729">
        <v>124.81740503250754</v>
      </c>
      <c r="M46" s="729">
        <v>118.85211603986716</v>
      </c>
      <c r="N46" s="727">
        <v>123.84733006268152</v>
      </c>
      <c r="O46" s="728">
        <v>117.1004903366432</v>
      </c>
      <c r="P46" s="729">
        <v>113.12346698898736</v>
      </c>
      <c r="Q46" s="729">
        <v>129.10321094041691</v>
      </c>
      <c r="R46" s="729">
        <v>112.50639865733541</v>
      </c>
      <c r="S46" s="772">
        <v>115.79665585379664</v>
      </c>
      <c r="T46" s="1892">
        <v>119.96118048947397</v>
      </c>
    </row>
    <row r="47" spans="1:20" ht="15">
      <c r="A47" s="1877"/>
      <c r="B47" s="725"/>
      <c r="C47" s="1913" t="s">
        <v>1100</v>
      </c>
      <c r="D47" s="771">
        <v>114.02407260638148</v>
      </c>
      <c r="E47" s="726">
        <v>119.25583295878397</v>
      </c>
      <c r="F47" s="729">
        <v>115.10067892917573</v>
      </c>
      <c r="G47" s="729">
        <v>118.7631816673387</v>
      </c>
      <c r="H47" s="729">
        <v>116.81079526751314</v>
      </c>
      <c r="I47" s="772">
        <v>116.03293598868687</v>
      </c>
      <c r="J47" s="773">
        <v>125.12061135576178</v>
      </c>
      <c r="K47" s="729">
        <v>129.46829993375809</v>
      </c>
      <c r="L47" s="729">
        <v>125.48736003030605</v>
      </c>
      <c r="M47" s="729">
        <v>118.92404840391053</v>
      </c>
      <c r="N47" s="727">
        <v>124.42003465247615</v>
      </c>
      <c r="O47" s="728">
        <v>119.06590947154933</v>
      </c>
      <c r="P47" s="729">
        <v>113.26226878897383</v>
      </c>
      <c r="Q47" s="729">
        <v>128.59687509703866</v>
      </c>
      <c r="R47" s="729">
        <v>111.77821037053397</v>
      </c>
      <c r="S47" s="772">
        <v>116.37523469779416</v>
      </c>
      <c r="T47" s="1892">
        <v>120.54209949574958</v>
      </c>
    </row>
    <row r="48" spans="1:20" ht="15">
      <c r="A48" s="1877"/>
      <c r="B48" s="725"/>
      <c r="C48" s="1913" t="s">
        <v>746</v>
      </c>
      <c r="D48" s="771">
        <v>114.51617775353881</v>
      </c>
      <c r="E48" s="726">
        <v>119.59259361967618</v>
      </c>
      <c r="F48" s="729">
        <v>114.45719807817352</v>
      </c>
      <c r="G48" s="729">
        <v>117.576022495345</v>
      </c>
      <c r="H48" s="729">
        <v>117.67210390083787</v>
      </c>
      <c r="I48" s="772">
        <v>116.22018025841734</v>
      </c>
      <c r="J48" s="773">
        <v>125.25179649629604</v>
      </c>
      <c r="K48" s="729">
        <v>130.3967897509028</v>
      </c>
      <c r="L48" s="729">
        <v>125.68580169763818</v>
      </c>
      <c r="M48" s="729">
        <v>120.64268891884926</v>
      </c>
      <c r="N48" s="727">
        <v>124.86569097328793</v>
      </c>
      <c r="O48" s="728">
        <v>119.08331391280242</v>
      </c>
      <c r="P48" s="729">
        <v>117.28752098858199</v>
      </c>
      <c r="Q48" s="729">
        <v>129.35348275623352</v>
      </c>
      <c r="R48" s="729">
        <v>113.56756113123564</v>
      </c>
      <c r="S48" s="772">
        <v>118.86557813394248</v>
      </c>
      <c r="T48" s="1892">
        <v>121.34862572335439</v>
      </c>
    </row>
    <row r="49" spans="1:69" ht="15">
      <c r="A49" s="1877"/>
      <c r="B49" s="725"/>
      <c r="C49" s="1913" t="s">
        <v>747</v>
      </c>
      <c r="D49" s="771">
        <v>116.47521785659951</v>
      </c>
      <c r="E49" s="726">
        <v>125.36850676558402</v>
      </c>
      <c r="F49" s="729">
        <v>121.10683867573707</v>
      </c>
      <c r="G49" s="729">
        <v>123.29646546252474</v>
      </c>
      <c r="H49" s="729">
        <v>123.27348817319105</v>
      </c>
      <c r="I49" s="772">
        <v>121.59027365343979</v>
      </c>
      <c r="J49" s="773">
        <v>133.81131633294098</v>
      </c>
      <c r="K49" s="729">
        <v>136.47502329990454</v>
      </c>
      <c r="L49" s="729">
        <v>134.03601296932206</v>
      </c>
      <c r="M49" s="729">
        <v>127.76208096889785</v>
      </c>
      <c r="N49" s="727">
        <v>133.01574649044554</v>
      </c>
      <c r="O49" s="728">
        <v>123.90175141832593</v>
      </c>
      <c r="P49" s="729">
        <v>122.8395929880415</v>
      </c>
      <c r="Q49" s="729">
        <v>135.73864201089407</v>
      </c>
      <c r="R49" s="729">
        <v>116.75674920559216</v>
      </c>
      <c r="S49" s="772">
        <v>124.21955818744985</v>
      </c>
      <c r="T49" s="1892">
        <v>128.186164148215</v>
      </c>
    </row>
    <row r="50" spans="1:69" ht="15">
      <c r="A50" s="1877"/>
      <c r="B50" s="725"/>
      <c r="C50" s="1913" t="s">
        <v>1101</v>
      </c>
      <c r="D50" s="771">
        <v>122.06432428615138</v>
      </c>
      <c r="E50" s="726">
        <v>130.90677337727098</v>
      </c>
      <c r="F50" s="729">
        <v>121.62194248590588</v>
      </c>
      <c r="G50" s="729">
        <v>125.80225891107402</v>
      </c>
      <c r="H50" s="729">
        <v>126.281930025856</v>
      </c>
      <c r="I50" s="772">
        <v>124.38205507837156</v>
      </c>
      <c r="J50" s="773">
        <v>136.28116448956737</v>
      </c>
      <c r="K50" s="729">
        <v>137.63931318710695</v>
      </c>
      <c r="L50" s="729">
        <v>136.39573093693841</v>
      </c>
      <c r="M50" s="729">
        <v>132.75565150330985</v>
      </c>
      <c r="N50" s="727">
        <v>135.80378141846612</v>
      </c>
      <c r="O50" s="728">
        <v>126.956392432681</v>
      </c>
      <c r="P50" s="729">
        <v>124.36641278789284</v>
      </c>
      <c r="Q50" s="729">
        <v>141.62126656113409</v>
      </c>
      <c r="R50" s="729">
        <v>124.68302388147691</v>
      </c>
      <c r="S50" s="772">
        <v>126.78933419761364</v>
      </c>
      <c r="T50" s="1892">
        <v>130.92944725364444</v>
      </c>
    </row>
    <row r="51" spans="1:69" ht="15">
      <c r="A51" s="1877"/>
      <c r="B51" s="725"/>
      <c r="C51" s="1913" t="s">
        <v>749</v>
      </c>
      <c r="D51" s="771">
        <v>126.34775191139789</v>
      </c>
      <c r="E51" s="726">
        <v>132.61198267955419</v>
      </c>
      <c r="F51" s="729">
        <v>124.28594740670285</v>
      </c>
      <c r="G51" s="729">
        <v>129.78179397472542</v>
      </c>
      <c r="H51" s="729">
        <v>128.49801764184954</v>
      </c>
      <c r="I51" s="772">
        <v>127.1006442472405</v>
      </c>
      <c r="J51" s="773">
        <v>139.32359337761216</v>
      </c>
      <c r="K51" s="729">
        <v>138.2740264032073</v>
      </c>
      <c r="L51" s="729">
        <v>139.23505729923329</v>
      </c>
      <c r="M51" s="729">
        <v>132.48438291147829</v>
      </c>
      <c r="N51" s="727">
        <v>138.13726299939532</v>
      </c>
      <c r="O51" s="728">
        <v>127.49777133508242</v>
      </c>
      <c r="P51" s="729">
        <v>126.58724158767664</v>
      </c>
      <c r="Q51" s="729">
        <v>142.79811124953886</v>
      </c>
      <c r="R51" s="729">
        <v>127.55070137626137</v>
      </c>
      <c r="S51" s="772">
        <v>128.44337774974201</v>
      </c>
      <c r="T51" s="1892">
        <v>133.22123282928129</v>
      </c>
    </row>
    <row r="52" spans="1:69" ht="15">
      <c r="A52" s="1877"/>
      <c r="B52" s="725"/>
      <c r="C52" s="1913" t="s">
        <v>750</v>
      </c>
      <c r="D52" s="771">
        <v>127.2791963770574</v>
      </c>
      <c r="E52" s="726">
        <v>133.13005707865088</v>
      </c>
      <c r="F52" s="729">
        <v>129.83763792283366</v>
      </c>
      <c r="G52" s="729">
        <v>127.28742832007471</v>
      </c>
      <c r="H52" s="729">
        <v>131.64208056455362</v>
      </c>
      <c r="I52" s="772">
        <v>130.30713324580952</v>
      </c>
      <c r="J52" s="773">
        <v>139.61585042312575</v>
      </c>
      <c r="K52" s="729">
        <v>140.13241218470353</v>
      </c>
      <c r="L52" s="729">
        <v>139.65942491977617</v>
      </c>
      <c r="M52" s="729">
        <v>135.24454505086067</v>
      </c>
      <c r="N52" s="727">
        <v>138.94147739688037</v>
      </c>
      <c r="O52" s="728">
        <v>127.8643491306369</v>
      </c>
      <c r="P52" s="729">
        <v>123.95000738793338</v>
      </c>
      <c r="Q52" s="729">
        <v>143.20775939165239</v>
      </c>
      <c r="R52" s="729">
        <v>126.03301942327685</v>
      </c>
      <c r="S52" s="772">
        <v>126.99843940529053</v>
      </c>
      <c r="T52" s="1892">
        <v>134.18212784406043</v>
      </c>
    </row>
    <row r="53" spans="1:69" ht="15">
      <c r="A53" s="1877"/>
      <c r="B53" s="725"/>
      <c r="C53" s="1878"/>
      <c r="D53" s="771"/>
      <c r="E53" s="726"/>
      <c r="F53" s="729"/>
      <c r="G53" s="729"/>
      <c r="H53" s="729"/>
      <c r="I53" s="772"/>
      <c r="J53" s="773"/>
      <c r="K53" s="729"/>
      <c r="L53" s="729"/>
      <c r="M53" s="729"/>
      <c r="N53" s="727"/>
      <c r="O53" s="728"/>
      <c r="P53" s="729"/>
      <c r="Q53" s="729"/>
      <c r="R53" s="729"/>
      <c r="S53" s="772"/>
      <c r="T53" s="1892"/>
    </row>
    <row r="54" spans="1:69" ht="15">
      <c r="A54" s="1877" t="s">
        <v>1273</v>
      </c>
      <c r="B54" s="725"/>
      <c r="C54" s="1913" t="s">
        <v>739</v>
      </c>
      <c r="D54" s="774">
        <v>130.63826900194033</v>
      </c>
      <c r="E54" s="726">
        <v>136.26255211112931</v>
      </c>
      <c r="F54" s="729">
        <v>130.95821717756587</v>
      </c>
      <c r="G54" s="729">
        <v>120.17312734562806</v>
      </c>
      <c r="H54" s="729">
        <v>135.96230496455036</v>
      </c>
      <c r="I54" s="772">
        <v>132.95339738848526</v>
      </c>
      <c r="J54" s="773">
        <v>142.44275699256048</v>
      </c>
      <c r="K54" s="729">
        <v>140.67853812677757</v>
      </c>
      <c r="L54" s="729">
        <v>142.29393655176202</v>
      </c>
      <c r="M54" s="729">
        <v>137.3678465191974</v>
      </c>
      <c r="N54" s="727">
        <v>141.49285606000444</v>
      </c>
      <c r="O54" s="728">
        <v>129.82418180975088</v>
      </c>
      <c r="P54" s="729">
        <v>127.83645778755503</v>
      </c>
      <c r="Q54" s="729">
        <v>144.84879554943637</v>
      </c>
      <c r="R54" s="729">
        <v>126.99530828225971</v>
      </c>
      <c r="S54" s="772">
        <v>130.0294397691745</v>
      </c>
      <c r="T54" s="1892">
        <v>136.85880263562547</v>
      </c>
      <c r="AP54" s="705">
        <f t="shared" ref="AP54:AW65" si="0">+D54-V54</f>
        <v>130.63826900194033</v>
      </c>
      <c r="AQ54" s="705">
        <f t="shared" si="0"/>
        <v>136.26255211112931</v>
      </c>
      <c r="AR54" s="705">
        <f t="shared" si="0"/>
        <v>130.95821717756587</v>
      </c>
      <c r="AS54" s="705">
        <f t="shared" si="0"/>
        <v>120.17312734562806</v>
      </c>
      <c r="AT54" s="705">
        <f t="shared" si="0"/>
        <v>135.96230496455036</v>
      </c>
      <c r="AU54" s="705">
        <f t="shared" si="0"/>
        <v>132.95339738848526</v>
      </c>
      <c r="AV54" s="705">
        <f t="shared" si="0"/>
        <v>142.44275699256048</v>
      </c>
      <c r="AW54" s="705">
        <f t="shared" si="0"/>
        <v>140.67853812677757</v>
      </c>
      <c r="AX54" s="705" t="e">
        <f>+#REF!-AD54</f>
        <v>#REF!</v>
      </c>
      <c r="AY54" s="705">
        <f t="shared" ref="AY54:BB65" si="1">+L54-AE54</f>
        <v>142.29393655176202</v>
      </c>
      <c r="AZ54" s="705">
        <f t="shared" si="1"/>
        <v>137.3678465191974</v>
      </c>
      <c r="BA54" s="705">
        <f t="shared" si="1"/>
        <v>141.49285606000444</v>
      </c>
      <c r="BB54" s="705">
        <f t="shared" si="1"/>
        <v>129.82418180975088</v>
      </c>
      <c r="BC54" s="705" t="e">
        <f>+#REF!-AI54</f>
        <v>#REF!</v>
      </c>
      <c r="BD54" s="705" t="e">
        <f>+#REF!-AJ54</f>
        <v>#REF!</v>
      </c>
      <c r="BE54" s="705">
        <f t="shared" ref="BE54:BI65" si="2">+P54-AK54</f>
        <v>127.83645778755503</v>
      </c>
      <c r="BF54" s="705">
        <f t="shared" si="2"/>
        <v>144.84879554943637</v>
      </c>
      <c r="BG54" s="705">
        <f t="shared" si="2"/>
        <v>126.99530828225971</v>
      </c>
      <c r="BH54" s="705">
        <f t="shared" si="2"/>
        <v>130.0294397691745</v>
      </c>
      <c r="BI54" s="705">
        <f t="shared" si="2"/>
        <v>136.85880263562547</v>
      </c>
      <c r="BJ54" s="705" t="e">
        <f>+#REF!-AP54</f>
        <v>#REF!</v>
      </c>
      <c r="BK54" s="705">
        <f t="shared" ref="BK54:BP65" si="3">+V54-AQ54</f>
        <v>-136.26255211112931</v>
      </c>
      <c r="BL54" s="705">
        <f t="shared" si="3"/>
        <v>-130.95821717756587</v>
      </c>
      <c r="BM54" s="705">
        <f t="shared" si="3"/>
        <v>-120.17312734562806</v>
      </c>
      <c r="BN54" s="705">
        <f t="shared" si="3"/>
        <v>-135.96230496455036</v>
      </c>
      <c r="BO54" s="705">
        <f t="shared" si="3"/>
        <v>-132.95339738848526</v>
      </c>
      <c r="BP54" s="705">
        <f t="shared" si="3"/>
        <v>-142.44275699256048</v>
      </c>
      <c r="BQ54" s="705">
        <f t="shared" ref="BQ54:BQ65" si="4">+AE54-AW54</f>
        <v>-140.67853812677757</v>
      </c>
    </row>
    <row r="55" spans="1:69" ht="15">
      <c r="A55" s="1877"/>
      <c r="B55" s="725"/>
      <c r="C55" s="1913" t="s">
        <v>740</v>
      </c>
      <c r="D55" s="774">
        <v>131.72654686691118</v>
      </c>
      <c r="E55" s="726">
        <v>135.57777704685353</v>
      </c>
      <c r="F55" s="729">
        <v>131.64927731601819</v>
      </c>
      <c r="G55" s="729">
        <v>138.94089341083981</v>
      </c>
      <c r="H55" s="729">
        <v>134.86942964638567</v>
      </c>
      <c r="I55" s="772">
        <v>133.43651884764697</v>
      </c>
      <c r="J55" s="773">
        <v>141.44087812824716</v>
      </c>
      <c r="K55" s="729">
        <v>143.7498881218643</v>
      </c>
      <c r="L55" s="729">
        <v>141.63565435002036</v>
      </c>
      <c r="M55" s="729">
        <v>138.7507299483598</v>
      </c>
      <c r="N55" s="727">
        <v>141.16650810155798</v>
      </c>
      <c r="O55" s="728">
        <v>132.71581506082802</v>
      </c>
      <c r="P55" s="729">
        <v>126.58724158767664</v>
      </c>
      <c r="Q55" s="729">
        <v>146.46660252470124</v>
      </c>
      <c r="R55" s="729">
        <v>126.55156075721321</v>
      </c>
      <c r="S55" s="772">
        <v>130.27409638160466</v>
      </c>
      <c r="T55" s="1892">
        <v>136.86368553059015</v>
      </c>
      <c r="AP55" s="705">
        <f t="shared" si="0"/>
        <v>131.72654686691118</v>
      </c>
      <c r="AQ55" s="705">
        <f t="shared" si="0"/>
        <v>135.57777704685353</v>
      </c>
      <c r="AR55" s="705">
        <f t="shared" si="0"/>
        <v>131.64927731601819</v>
      </c>
      <c r="AS55" s="705">
        <f t="shared" si="0"/>
        <v>138.94089341083981</v>
      </c>
      <c r="AT55" s="705">
        <f t="shared" si="0"/>
        <v>134.86942964638567</v>
      </c>
      <c r="AU55" s="705">
        <f t="shared" si="0"/>
        <v>133.43651884764697</v>
      </c>
      <c r="AV55" s="705">
        <f t="shared" si="0"/>
        <v>141.44087812824716</v>
      </c>
      <c r="AW55" s="705">
        <f t="shared" si="0"/>
        <v>143.7498881218643</v>
      </c>
      <c r="AX55" s="705" t="e">
        <f>+#REF!-AD55</f>
        <v>#REF!</v>
      </c>
      <c r="AY55" s="705">
        <f t="shared" si="1"/>
        <v>141.63565435002036</v>
      </c>
      <c r="AZ55" s="705">
        <f t="shared" si="1"/>
        <v>138.7507299483598</v>
      </c>
      <c r="BA55" s="705">
        <f t="shared" si="1"/>
        <v>141.16650810155798</v>
      </c>
      <c r="BB55" s="705">
        <f t="shared" si="1"/>
        <v>132.71581506082802</v>
      </c>
      <c r="BC55" s="705" t="e">
        <f>+#REF!-AI55</f>
        <v>#REF!</v>
      </c>
      <c r="BD55" s="705" t="e">
        <f>+#REF!-AJ55</f>
        <v>#REF!</v>
      </c>
      <c r="BE55" s="705">
        <f t="shared" si="2"/>
        <v>126.58724158767664</v>
      </c>
      <c r="BF55" s="705">
        <f t="shared" si="2"/>
        <v>146.46660252470124</v>
      </c>
      <c r="BG55" s="705">
        <f t="shared" si="2"/>
        <v>126.55156075721321</v>
      </c>
      <c r="BH55" s="705">
        <f t="shared" si="2"/>
        <v>130.27409638160466</v>
      </c>
      <c r="BI55" s="705">
        <f t="shared" si="2"/>
        <v>136.86368553059015</v>
      </c>
      <c r="BJ55" s="705" t="e">
        <f>+#REF!-AP55</f>
        <v>#REF!</v>
      </c>
      <c r="BK55" s="705">
        <f t="shared" si="3"/>
        <v>-135.57777704685353</v>
      </c>
      <c r="BL55" s="705">
        <f t="shared" si="3"/>
        <v>-131.64927731601819</v>
      </c>
      <c r="BM55" s="705">
        <f t="shared" si="3"/>
        <v>-138.94089341083981</v>
      </c>
      <c r="BN55" s="705">
        <f t="shared" si="3"/>
        <v>-134.86942964638567</v>
      </c>
      <c r="BO55" s="705">
        <f t="shared" si="3"/>
        <v>-133.43651884764697</v>
      </c>
      <c r="BP55" s="705">
        <f t="shared" si="3"/>
        <v>-141.44087812824716</v>
      </c>
      <c r="BQ55" s="705">
        <f t="shared" si="4"/>
        <v>-143.7498881218643</v>
      </c>
    </row>
    <row r="56" spans="1:69" ht="15">
      <c r="A56" s="1877"/>
      <c r="B56" s="725"/>
      <c r="C56" s="1913" t="s">
        <v>741</v>
      </c>
      <c r="D56" s="774">
        <v>137.19891366214461</v>
      </c>
      <c r="E56" s="726">
        <v>141.24514785274712</v>
      </c>
      <c r="F56" s="729">
        <v>131.79317564879415</v>
      </c>
      <c r="G56" s="729">
        <v>137.60484006979792</v>
      </c>
      <c r="H56" s="729">
        <v>139.54103572673617</v>
      </c>
      <c r="I56" s="772">
        <v>136.61876555259727</v>
      </c>
      <c r="J56" s="773">
        <v>150.57258404511896</v>
      </c>
      <c r="K56" s="729">
        <v>147.98260754457019</v>
      </c>
      <c r="L56" s="729">
        <v>150.3541069321343</v>
      </c>
      <c r="M56" s="729">
        <v>143.64988354783802</v>
      </c>
      <c r="N56" s="727">
        <v>149.26386649193904</v>
      </c>
      <c r="O56" s="728">
        <v>135.86057703714823</v>
      </c>
      <c r="P56" s="729">
        <v>136.85857478667674</v>
      </c>
      <c r="Q56" s="729">
        <v>149.47116152858925</v>
      </c>
      <c r="R56" s="729">
        <v>133.08515881095931</v>
      </c>
      <c r="S56" s="772">
        <v>137.68233737498849</v>
      </c>
      <c r="T56" s="1892">
        <v>143.53187732066166</v>
      </c>
      <c r="AP56" s="705">
        <f t="shared" si="0"/>
        <v>137.19891366214461</v>
      </c>
      <c r="AQ56" s="705">
        <f t="shared" si="0"/>
        <v>141.24514785274712</v>
      </c>
      <c r="AR56" s="705">
        <f t="shared" si="0"/>
        <v>131.79317564879415</v>
      </c>
      <c r="AS56" s="705">
        <f t="shared" si="0"/>
        <v>137.60484006979792</v>
      </c>
      <c r="AT56" s="705">
        <f t="shared" si="0"/>
        <v>139.54103572673617</v>
      </c>
      <c r="AU56" s="705">
        <f t="shared" si="0"/>
        <v>136.61876555259727</v>
      </c>
      <c r="AV56" s="705">
        <f t="shared" si="0"/>
        <v>150.57258404511896</v>
      </c>
      <c r="AW56" s="705">
        <f t="shared" si="0"/>
        <v>147.98260754457019</v>
      </c>
      <c r="AX56" s="705" t="e">
        <f>+#REF!-AD56</f>
        <v>#REF!</v>
      </c>
      <c r="AY56" s="705">
        <f t="shared" si="1"/>
        <v>150.3541069321343</v>
      </c>
      <c r="AZ56" s="705">
        <f t="shared" si="1"/>
        <v>143.64988354783802</v>
      </c>
      <c r="BA56" s="705">
        <f t="shared" si="1"/>
        <v>149.26386649193904</v>
      </c>
      <c r="BB56" s="705">
        <f t="shared" si="1"/>
        <v>135.86057703714823</v>
      </c>
      <c r="BC56" s="705" t="e">
        <f>+#REF!-AI56</f>
        <v>#REF!</v>
      </c>
      <c r="BD56" s="705" t="e">
        <f>+#REF!-AJ56</f>
        <v>#REF!</v>
      </c>
      <c r="BE56" s="705">
        <f t="shared" si="2"/>
        <v>136.85857478667674</v>
      </c>
      <c r="BF56" s="705">
        <f t="shared" si="2"/>
        <v>149.47116152858925</v>
      </c>
      <c r="BG56" s="705">
        <f t="shared" si="2"/>
        <v>133.08515881095931</v>
      </c>
      <c r="BH56" s="705">
        <f t="shared" si="2"/>
        <v>137.68233737498849</v>
      </c>
      <c r="BI56" s="705">
        <f t="shared" si="2"/>
        <v>143.53187732066166</v>
      </c>
      <c r="BJ56" s="705" t="e">
        <f>+#REF!-AP56</f>
        <v>#REF!</v>
      </c>
      <c r="BK56" s="705">
        <f t="shared" si="3"/>
        <v>-141.24514785274712</v>
      </c>
      <c r="BL56" s="705">
        <f t="shared" si="3"/>
        <v>-131.79317564879415</v>
      </c>
      <c r="BM56" s="705">
        <f t="shared" si="3"/>
        <v>-137.60484006979792</v>
      </c>
      <c r="BN56" s="705">
        <f t="shared" si="3"/>
        <v>-139.54103572673617</v>
      </c>
      <c r="BO56" s="705">
        <f t="shared" si="3"/>
        <v>-136.61876555259727</v>
      </c>
      <c r="BP56" s="705">
        <f t="shared" si="3"/>
        <v>-150.57258404511896</v>
      </c>
      <c r="BQ56" s="705">
        <f t="shared" si="4"/>
        <v>-147.98260754457019</v>
      </c>
    </row>
    <row r="57" spans="1:69" ht="15">
      <c r="A57" s="1880"/>
      <c r="B57" s="738"/>
      <c r="C57" s="1913" t="s">
        <v>1098</v>
      </c>
      <c r="D57" s="774">
        <v>142.82620012203552</v>
      </c>
      <c r="E57" s="726">
        <v>149.08061484779626</v>
      </c>
      <c r="F57" s="729">
        <v>137.3561807515747</v>
      </c>
      <c r="G57" s="729">
        <v>141.79939517787207</v>
      </c>
      <c r="H57" s="729">
        <v>145.70513704444102</v>
      </c>
      <c r="I57" s="772">
        <v>142.57434769342998</v>
      </c>
      <c r="J57" s="773">
        <v>152.38142601624091</v>
      </c>
      <c r="K57" s="729">
        <v>150.11454304036732</v>
      </c>
      <c r="L57" s="729">
        <v>152.19020341327979</v>
      </c>
      <c r="M57" s="729">
        <v>147.65632016674232</v>
      </c>
      <c r="N57" s="727">
        <v>151.45290356762175</v>
      </c>
      <c r="O57" s="728">
        <v>140.74905971188812</v>
      </c>
      <c r="P57" s="729">
        <v>143.10465578606866</v>
      </c>
      <c r="Q57" s="729">
        <v>155.78062984956082</v>
      </c>
      <c r="R57" s="729">
        <v>141.14217468464122</v>
      </c>
      <c r="S57" s="772">
        <v>143.59445728034271</v>
      </c>
      <c r="T57" s="1892">
        <v>147.48555084543767</v>
      </c>
      <c r="AP57" s="705">
        <f t="shared" si="0"/>
        <v>142.82620012203552</v>
      </c>
      <c r="AQ57" s="705">
        <f t="shared" si="0"/>
        <v>149.08061484779626</v>
      </c>
      <c r="AR57" s="705">
        <f t="shared" si="0"/>
        <v>137.3561807515747</v>
      </c>
      <c r="AS57" s="705">
        <f t="shared" si="0"/>
        <v>141.79939517787207</v>
      </c>
      <c r="AT57" s="705">
        <f t="shared" si="0"/>
        <v>145.70513704444102</v>
      </c>
      <c r="AU57" s="705">
        <f t="shared" si="0"/>
        <v>142.57434769342998</v>
      </c>
      <c r="AV57" s="705">
        <f t="shared" si="0"/>
        <v>152.38142601624091</v>
      </c>
      <c r="AW57" s="705">
        <f t="shared" si="0"/>
        <v>150.11454304036732</v>
      </c>
      <c r="AX57" s="705" t="e">
        <f>+#REF!-AD57</f>
        <v>#REF!</v>
      </c>
      <c r="AY57" s="705">
        <f t="shared" si="1"/>
        <v>152.19020341327979</v>
      </c>
      <c r="AZ57" s="705">
        <f t="shared" si="1"/>
        <v>147.65632016674232</v>
      </c>
      <c r="BA57" s="705">
        <f t="shared" si="1"/>
        <v>151.45290356762175</v>
      </c>
      <c r="BB57" s="705">
        <f t="shared" si="1"/>
        <v>140.74905971188812</v>
      </c>
      <c r="BC57" s="705" t="e">
        <f>+#REF!-AI57</f>
        <v>#REF!</v>
      </c>
      <c r="BD57" s="705" t="e">
        <f>+#REF!-AJ57</f>
        <v>#REF!</v>
      </c>
      <c r="BE57" s="705">
        <f t="shared" si="2"/>
        <v>143.10465578606866</v>
      </c>
      <c r="BF57" s="705">
        <f t="shared" si="2"/>
        <v>155.78062984956082</v>
      </c>
      <c r="BG57" s="705">
        <f t="shared" si="2"/>
        <v>141.14217468464122</v>
      </c>
      <c r="BH57" s="705">
        <f t="shared" si="2"/>
        <v>143.59445728034271</v>
      </c>
      <c r="BI57" s="705">
        <f t="shared" si="2"/>
        <v>147.48555084543767</v>
      </c>
      <c r="BJ57" s="705" t="e">
        <f>+#REF!-AP57</f>
        <v>#REF!</v>
      </c>
      <c r="BK57" s="705">
        <f t="shared" si="3"/>
        <v>-149.08061484779626</v>
      </c>
      <c r="BL57" s="705">
        <f t="shared" si="3"/>
        <v>-137.3561807515747</v>
      </c>
      <c r="BM57" s="705">
        <f t="shared" si="3"/>
        <v>-141.79939517787207</v>
      </c>
      <c r="BN57" s="705">
        <f t="shared" si="3"/>
        <v>-145.70513704444102</v>
      </c>
      <c r="BO57" s="705">
        <f t="shared" si="3"/>
        <v>-142.57434769342998</v>
      </c>
      <c r="BP57" s="705">
        <f t="shared" si="3"/>
        <v>-152.38142601624091</v>
      </c>
      <c r="BQ57" s="705">
        <f t="shared" si="4"/>
        <v>-150.11454304036732</v>
      </c>
    </row>
    <row r="58" spans="1:69" ht="15">
      <c r="A58" s="1880"/>
      <c r="B58" s="738"/>
      <c r="C58" s="1913" t="s">
        <v>743</v>
      </c>
      <c r="D58" s="774">
        <v>145.04249008061413</v>
      </c>
      <c r="E58" s="726">
        <v>155.66284418521994</v>
      </c>
      <c r="F58" s="729">
        <v>141.77728295555241</v>
      </c>
      <c r="G58" s="729">
        <v>145.99683497178475</v>
      </c>
      <c r="H58" s="729">
        <v>149.69220985275655</v>
      </c>
      <c r="I58" s="772">
        <v>146.63965099230981</v>
      </c>
      <c r="J58" s="773">
        <v>153.41889470818987</v>
      </c>
      <c r="K58" s="729">
        <v>154.0125578258745</v>
      </c>
      <c r="L58" s="729">
        <v>153.46897307917499</v>
      </c>
      <c r="M58" s="729">
        <v>149.91950308479255</v>
      </c>
      <c r="N58" s="727">
        <v>152.89175846275876</v>
      </c>
      <c r="O58" s="728">
        <v>142.51888577392478</v>
      </c>
      <c r="P58" s="729">
        <v>147.96271878559574</v>
      </c>
      <c r="Q58" s="729">
        <v>157.64493766945412</v>
      </c>
      <c r="R58" s="729">
        <v>146.27352866308604</v>
      </c>
      <c r="S58" s="772">
        <v>147.28053049211084</v>
      </c>
      <c r="T58" s="1892">
        <v>150.08179497379018</v>
      </c>
      <c r="AP58" s="705">
        <f t="shared" si="0"/>
        <v>145.04249008061413</v>
      </c>
      <c r="AQ58" s="705">
        <f t="shared" si="0"/>
        <v>155.66284418521994</v>
      </c>
      <c r="AR58" s="705">
        <f t="shared" si="0"/>
        <v>141.77728295555241</v>
      </c>
      <c r="AS58" s="705">
        <f t="shared" si="0"/>
        <v>145.99683497178475</v>
      </c>
      <c r="AT58" s="705">
        <f t="shared" si="0"/>
        <v>149.69220985275655</v>
      </c>
      <c r="AU58" s="705">
        <f t="shared" si="0"/>
        <v>146.63965099230981</v>
      </c>
      <c r="AV58" s="705">
        <f t="shared" si="0"/>
        <v>153.41889470818987</v>
      </c>
      <c r="AW58" s="705">
        <f t="shared" si="0"/>
        <v>154.0125578258745</v>
      </c>
      <c r="AX58" s="705" t="e">
        <f>+#REF!-AD58</f>
        <v>#REF!</v>
      </c>
      <c r="AY58" s="705">
        <f t="shared" si="1"/>
        <v>153.46897307917499</v>
      </c>
      <c r="AZ58" s="705">
        <f t="shared" si="1"/>
        <v>149.91950308479255</v>
      </c>
      <c r="BA58" s="705">
        <f t="shared" si="1"/>
        <v>152.89175846275876</v>
      </c>
      <c r="BB58" s="705">
        <f t="shared" si="1"/>
        <v>142.51888577392478</v>
      </c>
      <c r="BC58" s="705" t="e">
        <f>+#REF!-AI58</f>
        <v>#REF!</v>
      </c>
      <c r="BD58" s="705" t="e">
        <f>+#REF!-AJ58</f>
        <v>#REF!</v>
      </c>
      <c r="BE58" s="705">
        <f t="shared" si="2"/>
        <v>147.96271878559574</v>
      </c>
      <c r="BF58" s="705">
        <f t="shared" si="2"/>
        <v>157.64493766945412</v>
      </c>
      <c r="BG58" s="705">
        <f t="shared" si="2"/>
        <v>146.27352866308604</v>
      </c>
      <c r="BH58" s="705">
        <f t="shared" si="2"/>
        <v>147.28053049211084</v>
      </c>
      <c r="BI58" s="705">
        <f t="shared" si="2"/>
        <v>150.08179497379018</v>
      </c>
      <c r="BJ58" s="705" t="e">
        <f>+#REF!-AP58</f>
        <v>#REF!</v>
      </c>
      <c r="BK58" s="705">
        <f t="shared" si="3"/>
        <v>-155.66284418521994</v>
      </c>
      <c r="BL58" s="705">
        <f t="shared" si="3"/>
        <v>-141.77728295555241</v>
      </c>
      <c r="BM58" s="705">
        <f t="shared" si="3"/>
        <v>-145.99683497178475</v>
      </c>
      <c r="BN58" s="705">
        <f t="shared" si="3"/>
        <v>-149.69220985275655</v>
      </c>
      <c r="BO58" s="705">
        <f t="shared" si="3"/>
        <v>-146.63965099230981</v>
      </c>
      <c r="BP58" s="705">
        <f t="shared" si="3"/>
        <v>-153.41889470818987</v>
      </c>
      <c r="BQ58" s="705">
        <f t="shared" si="4"/>
        <v>-154.0125578258745</v>
      </c>
    </row>
    <row r="59" spans="1:69" ht="15">
      <c r="A59" s="1880"/>
      <c r="B59" s="738"/>
      <c r="C59" s="1913" t="s">
        <v>1099</v>
      </c>
      <c r="D59" s="774">
        <v>146.84788307107138</v>
      </c>
      <c r="E59" s="726">
        <v>153.72701632165936</v>
      </c>
      <c r="F59" s="729">
        <v>137.25869056973477</v>
      </c>
      <c r="G59" s="729">
        <v>145.18270804122704</v>
      </c>
      <c r="H59" s="729">
        <v>151.81629985631812</v>
      </c>
      <c r="I59" s="772">
        <v>146.03555186757438</v>
      </c>
      <c r="J59" s="773">
        <v>156.04234197247015</v>
      </c>
      <c r="K59" s="729">
        <v>159.95207370486909</v>
      </c>
      <c r="L59" s="729">
        <v>156.37214685728594</v>
      </c>
      <c r="M59" s="729">
        <v>150.97354392001478</v>
      </c>
      <c r="N59" s="727">
        <v>155.49422634280003</v>
      </c>
      <c r="O59" s="728">
        <v>145.80771996720284</v>
      </c>
      <c r="P59" s="729">
        <v>152.94387017379006</v>
      </c>
      <c r="Q59" s="729">
        <v>155.49489256633319</v>
      </c>
      <c r="R59" s="729">
        <v>147.12868022321297</v>
      </c>
      <c r="S59" s="772">
        <v>150.96764378498816</v>
      </c>
      <c r="T59" s="1892">
        <v>152.07334977902946</v>
      </c>
      <c r="AP59" s="705">
        <f t="shared" si="0"/>
        <v>146.84788307107138</v>
      </c>
      <c r="AQ59" s="705">
        <f t="shared" si="0"/>
        <v>153.72701632165936</v>
      </c>
      <c r="AR59" s="705">
        <f t="shared" si="0"/>
        <v>137.25869056973477</v>
      </c>
      <c r="AS59" s="705">
        <f t="shared" si="0"/>
        <v>145.18270804122704</v>
      </c>
      <c r="AT59" s="705">
        <f t="shared" si="0"/>
        <v>151.81629985631812</v>
      </c>
      <c r="AU59" s="705">
        <f t="shared" si="0"/>
        <v>146.03555186757438</v>
      </c>
      <c r="AV59" s="705">
        <f t="shared" si="0"/>
        <v>156.04234197247015</v>
      </c>
      <c r="AW59" s="705">
        <f t="shared" si="0"/>
        <v>159.95207370486909</v>
      </c>
      <c r="AX59" s="705" t="e">
        <f>+#REF!-AD59</f>
        <v>#REF!</v>
      </c>
      <c r="AY59" s="705">
        <f t="shared" si="1"/>
        <v>156.37214685728594</v>
      </c>
      <c r="AZ59" s="705">
        <f t="shared" si="1"/>
        <v>150.97354392001478</v>
      </c>
      <c r="BA59" s="705">
        <f t="shared" si="1"/>
        <v>155.49422634280003</v>
      </c>
      <c r="BB59" s="705">
        <f t="shared" si="1"/>
        <v>145.80771996720284</v>
      </c>
      <c r="BC59" s="705" t="e">
        <f>+#REF!-AI59</f>
        <v>#REF!</v>
      </c>
      <c r="BD59" s="705" t="e">
        <f>+#REF!-AJ59</f>
        <v>#REF!</v>
      </c>
      <c r="BE59" s="705">
        <f t="shared" si="2"/>
        <v>152.94387017379006</v>
      </c>
      <c r="BF59" s="705">
        <f t="shared" si="2"/>
        <v>155.49489256633319</v>
      </c>
      <c r="BG59" s="705">
        <f t="shared" si="2"/>
        <v>147.12868022321297</v>
      </c>
      <c r="BH59" s="705">
        <f t="shared" si="2"/>
        <v>150.96764378498816</v>
      </c>
      <c r="BI59" s="705">
        <f t="shared" si="2"/>
        <v>152.07334977902946</v>
      </c>
      <c r="BJ59" s="705" t="e">
        <f>+#REF!-AP59</f>
        <v>#REF!</v>
      </c>
      <c r="BK59" s="705">
        <f t="shared" si="3"/>
        <v>-153.72701632165936</v>
      </c>
      <c r="BL59" s="705">
        <f t="shared" si="3"/>
        <v>-137.25869056973477</v>
      </c>
      <c r="BM59" s="705">
        <f t="shared" si="3"/>
        <v>-145.18270804122704</v>
      </c>
      <c r="BN59" s="705">
        <f t="shared" si="3"/>
        <v>-151.81629985631812</v>
      </c>
      <c r="BO59" s="705">
        <f t="shared" si="3"/>
        <v>-146.03555186757438</v>
      </c>
      <c r="BP59" s="705">
        <f t="shared" si="3"/>
        <v>-156.04234197247015</v>
      </c>
      <c r="BQ59" s="705">
        <f t="shared" si="4"/>
        <v>-159.95207370486909</v>
      </c>
    </row>
    <row r="60" spans="1:69" ht="15">
      <c r="A60" s="1880"/>
      <c r="B60" s="738"/>
      <c r="C60" s="1913" t="s">
        <v>1100</v>
      </c>
      <c r="D60" s="774">
        <v>150.47529068081528</v>
      </c>
      <c r="E60" s="726">
        <v>155.76146312956777</v>
      </c>
      <c r="F60" s="729">
        <v>140.9985113051701</v>
      </c>
      <c r="G60" s="729">
        <v>149.90754102787722</v>
      </c>
      <c r="H60" s="729">
        <v>157.29736069542193</v>
      </c>
      <c r="I60" s="772">
        <v>150.30724298899787</v>
      </c>
      <c r="J60" s="773">
        <v>159.18676308099177</v>
      </c>
      <c r="K60" s="729">
        <v>163.19378384231402</v>
      </c>
      <c r="L60" s="729">
        <v>159.52477476851786</v>
      </c>
      <c r="M60" s="729">
        <v>154.43987283444173</v>
      </c>
      <c r="N60" s="727">
        <v>158.69786829401963</v>
      </c>
      <c r="O60" s="728">
        <v>153.14964201630053</v>
      </c>
      <c r="P60" s="729">
        <v>158.07691787140357</v>
      </c>
      <c r="Q60" s="729">
        <v>158.58449844738334</v>
      </c>
      <c r="R60" s="729">
        <v>149.0423155429441</v>
      </c>
      <c r="S60" s="772">
        <v>156.44885053538948</v>
      </c>
      <c r="T60" s="1892">
        <v>156.03338404627749</v>
      </c>
      <c r="AP60" s="705">
        <f t="shared" si="0"/>
        <v>150.47529068081528</v>
      </c>
      <c r="AQ60" s="705">
        <f t="shared" si="0"/>
        <v>155.76146312956777</v>
      </c>
      <c r="AR60" s="705">
        <f t="shared" si="0"/>
        <v>140.9985113051701</v>
      </c>
      <c r="AS60" s="705">
        <f t="shared" si="0"/>
        <v>149.90754102787722</v>
      </c>
      <c r="AT60" s="705">
        <f t="shared" si="0"/>
        <v>157.29736069542193</v>
      </c>
      <c r="AU60" s="705">
        <f t="shared" si="0"/>
        <v>150.30724298899787</v>
      </c>
      <c r="AV60" s="705">
        <f t="shared" si="0"/>
        <v>159.18676308099177</v>
      </c>
      <c r="AW60" s="705">
        <f t="shared" si="0"/>
        <v>163.19378384231402</v>
      </c>
      <c r="AX60" s="705" t="e">
        <f>+#REF!-AD60</f>
        <v>#REF!</v>
      </c>
      <c r="AY60" s="705">
        <f t="shared" si="1"/>
        <v>159.52477476851786</v>
      </c>
      <c r="AZ60" s="705">
        <f t="shared" si="1"/>
        <v>154.43987283444173</v>
      </c>
      <c r="BA60" s="705">
        <f t="shared" si="1"/>
        <v>158.69786829401963</v>
      </c>
      <c r="BB60" s="705">
        <f t="shared" si="1"/>
        <v>153.14964201630053</v>
      </c>
      <c r="BC60" s="705" t="e">
        <f>+#REF!-AI60</f>
        <v>#REF!</v>
      </c>
      <c r="BD60" s="705" t="e">
        <f>+#REF!-AJ60</f>
        <v>#REF!</v>
      </c>
      <c r="BE60" s="705">
        <f t="shared" si="2"/>
        <v>158.07691787140357</v>
      </c>
      <c r="BF60" s="705">
        <f t="shared" si="2"/>
        <v>158.58449844738334</v>
      </c>
      <c r="BG60" s="705">
        <f t="shared" si="2"/>
        <v>149.0423155429441</v>
      </c>
      <c r="BH60" s="705">
        <f t="shared" si="2"/>
        <v>156.44885053538948</v>
      </c>
      <c r="BI60" s="705">
        <f t="shared" si="2"/>
        <v>156.03338404627749</v>
      </c>
      <c r="BJ60" s="705" t="e">
        <f>+#REF!-AP60</f>
        <v>#REF!</v>
      </c>
      <c r="BK60" s="705">
        <f t="shared" si="3"/>
        <v>-155.76146312956777</v>
      </c>
      <c r="BL60" s="705">
        <f t="shared" si="3"/>
        <v>-140.9985113051701</v>
      </c>
      <c r="BM60" s="705">
        <f t="shared" si="3"/>
        <v>-149.90754102787722</v>
      </c>
      <c r="BN60" s="705">
        <f t="shared" si="3"/>
        <v>-157.29736069542193</v>
      </c>
      <c r="BO60" s="705">
        <f t="shared" si="3"/>
        <v>-150.30724298899787</v>
      </c>
      <c r="BP60" s="705">
        <f t="shared" si="3"/>
        <v>-159.18676308099177</v>
      </c>
      <c r="BQ60" s="705">
        <f t="shared" si="4"/>
        <v>-163.19378384231402</v>
      </c>
    </row>
    <row r="61" spans="1:69" ht="15">
      <c r="A61" s="1880"/>
      <c r="B61" s="738"/>
      <c r="C61" s="1913" t="s">
        <v>746</v>
      </c>
      <c r="D61" s="774">
        <v>163.01337689029336</v>
      </c>
      <c r="E61" s="726">
        <v>165.60449693247963</v>
      </c>
      <c r="F61" s="729">
        <v>147.8301213497418</v>
      </c>
      <c r="G61" s="729">
        <v>160.32595712720399</v>
      </c>
      <c r="H61" s="729">
        <v>169.14983864705729</v>
      </c>
      <c r="I61" s="772">
        <v>160.36350424387635</v>
      </c>
      <c r="J61" s="773">
        <v>160.69594039009812</v>
      </c>
      <c r="K61" s="729">
        <v>166.54632167676559</v>
      </c>
      <c r="L61" s="729">
        <v>161.18944850227592</v>
      </c>
      <c r="M61" s="729">
        <v>158.64978759160999</v>
      </c>
      <c r="N61" s="727">
        <v>160.7764489838415</v>
      </c>
      <c r="O61" s="728">
        <v>153.93593657545469</v>
      </c>
      <c r="P61" s="729">
        <v>160.20041081773769</v>
      </c>
      <c r="Q61" s="729">
        <v>167.05191225504393</v>
      </c>
      <c r="R61" s="729">
        <v>160.4161652794285</v>
      </c>
      <c r="S61" s="772">
        <v>159.06214012515716</v>
      </c>
      <c r="T61" s="1892">
        <v>160.30931398026001</v>
      </c>
      <c r="AP61" s="705">
        <f t="shared" si="0"/>
        <v>163.01337689029336</v>
      </c>
      <c r="AQ61" s="705">
        <f t="shared" si="0"/>
        <v>165.60449693247963</v>
      </c>
      <c r="AR61" s="705">
        <f t="shared" si="0"/>
        <v>147.8301213497418</v>
      </c>
      <c r="AS61" s="705">
        <f t="shared" si="0"/>
        <v>160.32595712720399</v>
      </c>
      <c r="AT61" s="705">
        <f t="shared" si="0"/>
        <v>169.14983864705729</v>
      </c>
      <c r="AU61" s="705">
        <f t="shared" si="0"/>
        <v>160.36350424387635</v>
      </c>
      <c r="AV61" s="705">
        <f t="shared" si="0"/>
        <v>160.69594039009812</v>
      </c>
      <c r="AW61" s="705">
        <f t="shared" si="0"/>
        <v>166.54632167676559</v>
      </c>
      <c r="AX61" s="705" t="e">
        <f>+#REF!-AD61</f>
        <v>#REF!</v>
      </c>
      <c r="AY61" s="705">
        <f t="shared" si="1"/>
        <v>161.18944850227592</v>
      </c>
      <c r="AZ61" s="705">
        <f t="shared" si="1"/>
        <v>158.64978759160999</v>
      </c>
      <c r="BA61" s="705">
        <f t="shared" si="1"/>
        <v>160.7764489838415</v>
      </c>
      <c r="BB61" s="705">
        <f t="shared" si="1"/>
        <v>153.93593657545469</v>
      </c>
      <c r="BC61" s="705" t="e">
        <f>+#REF!-AI61</f>
        <v>#REF!</v>
      </c>
      <c r="BD61" s="705" t="e">
        <f>+#REF!-AJ61</f>
        <v>#REF!</v>
      </c>
      <c r="BE61" s="705">
        <f t="shared" si="2"/>
        <v>160.20041081773769</v>
      </c>
      <c r="BF61" s="705">
        <f t="shared" si="2"/>
        <v>167.05191225504393</v>
      </c>
      <c r="BG61" s="705">
        <f t="shared" si="2"/>
        <v>160.4161652794285</v>
      </c>
      <c r="BH61" s="705">
        <f t="shared" si="2"/>
        <v>159.06214012515716</v>
      </c>
      <c r="BI61" s="705">
        <f t="shared" si="2"/>
        <v>160.30931398026001</v>
      </c>
      <c r="BJ61" s="705" t="e">
        <f>+#REF!-AP61</f>
        <v>#REF!</v>
      </c>
      <c r="BK61" s="705">
        <f t="shared" si="3"/>
        <v>-165.60449693247963</v>
      </c>
      <c r="BL61" s="705">
        <f t="shared" si="3"/>
        <v>-147.8301213497418</v>
      </c>
      <c r="BM61" s="705">
        <f t="shared" si="3"/>
        <v>-160.32595712720399</v>
      </c>
      <c r="BN61" s="705">
        <f t="shared" si="3"/>
        <v>-169.14983864705729</v>
      </c>
      <c r="BO61" s="705">
        <f t="shared" si="3"/>
        <v>-160.36350424387635</v>
      </c>
      <c r="BP61" s="705">
        <f t="shared" si="3"/>
        <v>-160.69594039009812</v>
      </c>
      <c r="BQ61" s="705">
        <f t="shared" si="4"/>
        <v>-166.54632167676559</v>
      </c>
    </row>
    <row r="62" spans="1:69" ht="15">
      <c r="A62" s="1880"/>
      <c r="B62" s="738"/>
      <c r="C62" s="1913" t="s">
        <v>747</v>
      </c>
      <c r="D62" s="774">
        <v>165.27579126734815</v>
      </c>
      <c r="E62" s="726">
        <v>167.78412217499044</v>
      </c>
      <c r="F62" s="729">
        <v>150.05859119905801</v>
      </c>
      <c r="G62" s="729">
        <v>157.94542561371833</v>
      </c>
      <c r="H62" s="729">
        <v>170.41955180619115</v>
      </c>
      <c r="I62" s="772">
        <v>162.09313946881002</v>
      </c>
      <c r="J62" s="773">
        <v>160.5398508030172</v>
      </c>
      <c r="K62" s="729">
        <v>167.15587401030228</v>
      </c>
      <c r="L62" s="729">
        <v>161.09794453454757</v>
      </c>
      <c r="M62" s="729">
        <v>158.26199716725156</v>
      </c>
      <c r="N62" s="727">
        <v>160.63676292873569</v>
      </c>
      <c r="O62" s="728">
        <v>154.41591892023357</v>
      </c>
      <c r="P62" s="729">
        <v>162.25647149440832</v>
      </c>
      <c r="Q62" s="729">
        <v>166.83752388892077</v>
      </c>
      <c r="R62" s="729">
        <v>163.23057344302674</v>
      </c>
      <c r="S62" s="772">
        <v>160.46588853936578</v>
      </c>
      <c r="T62" s="1892">
        <v>160.98164739578291</v>
      </c>
      <c r="AP62" s="705">
        <f t="shared" si="0"/>
        <v>165.27579126734815</v>
      </c>
      <c r="AQ62" s="705">
        <f t="shared" si="0"/>
        <v>167.78412217499044</v>
      </c>
      <c r="AR62" s="705">
        <f t="shared" si="0"/>
        <v>150.05859119905801</v>
      </c>
      <c r="AS62" s="705">
        <f t="shared" si="0"/>
        <v>157.94542561371833</v>
      </c>
      <c r="AT62" s="705">
        <f t="shared" si="0"/>
        <v>170.41955180619115</v>
      </c>
      <c r="AU62" s="705">
        <f t="shared" si="0"/>
        <v>162.09313946881002</v>
      </c>
      <c r="AV62" s="705">
        <f t="shared" si="0"/>
        <v>160.5398508030172</v>
      </c>
      <c r="AW62" s="705">
        <f t="shared" si="0"/>
        <v>167.15587401030228</v>
      </c>
      <c r="AX62" s="705" t="e">
        <f>+#REF!-AD62</f>
        <v>#REF!</v>
      </c>
      <c r="AY62" s="705">
        <f t="shared" si="1"/>
        <v>161.09794453454757</v>
      </c>
      <c r="AZ62" s="705">
        <f t="shared" si="1"/>
        <v>158.26199716725156</v>
      </c>
      <c r="BA62" s="705">
        <f t="shared" si="1"/>
        <v>160.63676292873569</v>
      </c>
      <c r="BB62" s="705">
        <f t="shared" si="1"/>
        <v>154.41591892023357</v>
      </c>
      <c r="BC62" s="705" t="e">
        <f>+#REF!-AI62</f>
        <v>#REF!</v>
      </c>
      <c r="BD62" s="705" t="e">
        <f>+#REF!-AJ62</f>
        <v>#REF!</v>
      </c>
      <c r="BE62" s="705">
        <f t="shared" si="2"/>
        <v>162.25647149440832</v>
      </c>
      <c r="BF62" s="705">
        <f t="shared" si="2"/>
        <v>166.83752388892077</v>
      </c>
      <c r="BG62" s="705">
        <f t="shared" si="2"/>
        <v>163.23057344302674</v>
      </c>
      <c r="BH62" s="705">
        <f t="shared" si="2"/>
        <v>160.46588853936578</v>
      </c>
      <c r="BI62" s="705">
        <f t="shared" si="2"/>
        <v>160.98164739578291</v>
      </c>
      <c r="BJ62" s="705" t="e">
        <f>+#REF!-AP62</f>
        <v>#REF!</v>
      </c>
      <c r="BK62" s="705">
        <f t="shared" si="3"/>
        <v>-167.78412217499044</v>
      </c>
      <c r="BL62" s="705">
        <f t="shared" si="3"/>
        <v>-150.05859119905801</v>
      </c>
      <c r="BM62" s="705">
        <f t="shared" si="3"/>
        <v>-157.94542561371833</v>
      </c>
      <c r="BN62" s="705">
        <f t="shared" si="3"/>
        <v>-170.41955180619115</v>
      </c>
      <c r="BO62" s="705">
        <f t="shared" si="3"/>
        <v>-162.09313946881002</v>
      </c>
      <c r="BP62" s="705">
        <f t="shared" si="3"/>
        <v>-160.5398508030172</v>
      </c>
      <c r="BQ62" s="705">
        <f t="shared" si="4"/>
        <v>-167.15587401030228</v>
      </c>
    </row>
    <row r="63" spans="1:69" ht="15">
      <c r="A63" s="1880"/>
      <c r="B63" s="738"/>
      <c r="C63" s="1913" t="s">
        <v>1101</v>
      </c>
      <c r="D63" s="774">
        <v>171.73274421782529</v>
      </c>
      <c r="E63" s="726">
        <v>172.39160488288172</v>
      </c>
      <c r="F63" s="729">
        <v>152.74618650698227</v>
      </c>
      <c r="G63" s="729">
        <v>164.75328419255317</v>
      </c>
      <c r="H63" s="729">
        <v>173.73189291456862</v>
      </c>
      <c r="I63" s="772">
        <v>165.92638939687129</v>
      </c>
      <c r="J63" s="773">
        <v>165.67129358959644</v>
      </c>
      <c r="K63" s="729">
        <v>170.73006723876722</v>
      </c>
      <c r="L63" s="729">
        <v>166.09802574793056</v>
      </c>
      <c r="M63" s="729">
        <v>163.16782089482388</v>
      </c>
      <c r="N63" s="727">
        <v>165.62151599492972</v>
      </c>
      <c r="O63" s="728">
        <v>161.41055323639611</v>
      </c>
      <c r="P63" s="729">
        <v>164.01273916770674</v>
      </c>
      <c r="Q63" s="729">
        <v>168.80142220298131</v>
      </c>
      <c r="R63" s="729">
        <v>166.903041246621</v>
      </c>
      <c r="S63" s="772">
        <v>163.8070687533357</v>
      </c>
      <c r="T63" s="1892">
        <v>165.32103224589414</v>
      </c>
      <c r="AP63" s="705">
        <f t="shared" si="0"/>
        <v>171.73274421782529</v>
      </c>
      <c r="AQ63" s="705">
        <f t="shared" si="0"/>
        <v>172.39160488288172</v>
      </c>
      <c r="AR63" s="705">
        <f t="shared" si="0"/>
        <v>152.74618650698227</v>
      </c>
      <c r="AS63" s="705">
        <f t="shared" si="0"/>
        <v>164.75328419255317</v>
      </c>
      <c r="AT63" s="705">
        <f t="shared" si="0"/>
        <v>173.73189291456862</v>
      </c>
      <c r="AU63" s="705">
        <f t="shared" si="0"/>
        <v>165.92638939687129</v>
      </c>
      <c r="AV63" s="705">
        <f t="shared" si="0"/>
        <v>165.67129358959644</v>
      </c>
      <c r="AW63" s="705">
        <f t="shared" si="0"/>
        <v>170.73006723876722</v>
      </c>
      <c r="AX63" s="705" t="e">
        <f>+#REF!-AD63</f>
        <v>#REF!</v>
      </c>
      <c r="AY63" s="705">
        <f t="shared" si="1"/>
        <v>166.09802574793056</v>
      </c>
      <c r="AZ63" s="705">
        <f t="shared" si="1"/>
        <v>163.16782089482388</v>
      </c>
      <c r="BA63" s="705">
        <f t="shared" si="1"/>
        <v>165.62151599492972</v>
      </c>
      <c r="BB63" s="705">
        <f t="shared" si="1"/>
        <v>161.41055323639611</v>
      </c>
      <c r="BC63" s="705" t="e">
        <f>+#REF!-AI63</f>
        <v>#REF!</v>
      </c>
      <c r="BD63" s="705" t="e">
        <f>+#REF!-AJ63</f>
        <v>#REF!</v>
      </c>
      <c r="BE63" s="705">
        <f t="shared" si="2"/>
        <v>164.01273916770674</v>
      </c>
      <c r="BF63" s="705">
        <f t="shared" si="2"/>
        <v>168.80142220298131</v>
      </c>
      <c r="BG63" s="705">
        <f t="shared" si="2"/>
        <v>166.903041246621</v>
      </c>
      <c r="BH63" s="705">
        <f t="shared" si="2"/>
        <v>163.8070687533357</v>
      </c>
      <c r="BI63" s="705">
        <f t="shared" si="2"/>
        <v>165.32103224589414</v>
      </c>
      <c r="BJ63" s="705" t="e">
        <f>+#REF!-AP63</f>
        <v>#REF!</v>
      </c>
      <c r="BK63" s="705">
        <f t="shared" si="3"/>
        <v>-172.39160488288172</v>
      </c>
      <c r="BL63" s="705">
        <f t="shared" si="3"/>
        <v>-152.74618650698227</v>
      </c>
      <c r="BM63" s="705">
        <f t="shared" si="3"/>
        <v>-164.75328419255317</v>
      </c>
      <c r="BN63" s="705">
        <f t="shared" si="3"/>
        <v>-173.73189291456862</v>
      </c>
      <c r="BO63" s="705">
        <f t="shared" si="3"/>
        <v>-165.92638939687129</v>
      </c>
      <c r="BP63" s="705">
        <f t="shared" si="3"/>
        <v>-165.67129358959644</v>
      </c>
      <c r="BQ63" s="705">
        <f t="shared" si="4"/>
        <v>-170.73006723876722</v>
      </c>
    </row>
    <row r="64" spans="1:69" ht="15">
      <c r="A64" s="1880"/>
      <c r="B64" s="738"/>
      <c r="C64" s="1913" t="s">
        <v>749</v>
      </c>
      <c r="D64" s="774">
        <v>174.91893565588677</v>
      </c>
      <c r="E64" s="726">
        <v>172.9433129938771</v>
      </c>
      <c r="F64" s="729">
        <v>154.8936115247339</v>
      </c>
      <c r="G64" s="729">
        <v>166.71708955183249</v>
      </c>
      <c r="H64" s="729">
        <v>174.60516073127548</v>
      </c>
      <c r="I64" s="772">
        <v>167.61889633292876</v>
      </c>
      <c r="J64" s="773">
        <v>163.61925748913274</v>
      </c>
      <c r="K64" s="729">
        <v>170.86860186002554</v>
      </c>
      <c r="L64" s="729">
        <v>164.23077494068056</v>
      </c>
      <c r="M64" s="729">
        <v>161.7518894884123</v>
      </c>
      <c r="N64" s="727">
        <v>163.82765872396786</v>
      </c>
      <c r="O64" s="728">
        <v>158.79475122219188</v>
      </c>
      <c r="P64" s="729">
        <v>165.31577647370236</v>
      </c>
      <c r="Q64" s="729">
        <v>168.48262968151488</v>
      </c>
      <c r="R64" s="729">
        <v>161.13748272286347</v>
      </c>
      <c r="S64" s="772">
        <v>163.62286283661805</v>
      </c>
      <c r="T64" s="1892">
        <v>164.77575306996789</v>
      </c>
      <c r="AP64" s="705">
        <f t="shared" si="0"/>
        <v>174.91893565588677</v>
      </c>
      <c r="AQ64" s="705">
        <f t="shared" si="0"/>
        <v>172.9433129938771</v>
      </c>
      <c r="AR64" s="705">
        <f t="shared" si="0"/>
        <v>154.8936115247339</v>
      </c>
      <c r="AS64" s="705">
        <f t="shared" si="0"/>
        <v>166.71708955183249</v>
      </c>
      <c r="AT64" s="705">
        <f t="shared" si="0"/>
        <v>174.60516073127548</v>
      </c>
      <c r="AU64" s="705">
        <f t="shared" si="0"/>
        <v>167.61889633292876</v>
      </c>
      <c r="AV64" s="705">
        <f t="shared" si="0"/>
        <v>163.61925748913274</v>
      </c>
      <c r="AW64" s="705">
        <f t="shared" si="0"/>
        <v>170.86860186002554</v>
      </c>
      <c r="AX64" s="705" t="e">
        <f>+#REF!-AD64</f>
        <v>#REF!</v>
      </c>
      <c r="AY64" s="705">
        <f t="shared" si="1"/>
        <v>164.23077494068056</v>
      </c>
      <c r="AZ64" s="705">
        <f t="shared" si="1"/>
        <v>161.7518894884123</v>
      </c>
      <c r="BA64" s="705">
        <f t="shared" si="1"/>
        <v>163.82765872396786</v>
      </c>
      <c r="BB64" s="705">
        <f t="shared" si="1"/>
        <v>158.79475122219188</v>
      </c>
      <c r="BC64" s="705" t="e">
        <f>+#REF!-AI64</f>
        <v>#REF!</v>
      </c>
      <c r="BD64" s="705" t="e">
        <f>+#REF!-AJ64</f>
        <v>#REF!</v>
      </c>
      <c r="BE64" s="705">
        <f t="shared" si="2"/>
        <v>165.31577647370236</v>
      </c>
      <c r="BF64" s="705">
        <f t="shared" si="2"/>
        <v>168.48262968151488</v>
      </c>
      <c r="BG64" s="705">
        <f t="shared" si="2"/>
        <v>161.13748272286347</v>
      </c>
      <c r="BH64" s="705">
        <f t="shared" si="2"/>
        <v>163.62286283661805</v>
      </c>
      <c r="BI64" s="705">
        <f t="shared" si="2"/>
        <v>164.77575306996789</v>
      </c>
      <c r="BJ64" s="705" t="e">
        <f>+#REF!-AP64</f>
        <v>#REF!</v>
      </c>
      <c r="BK64" s="705">
        <f t="shared" si="3"/>
        <v>-172.9433129938771</v>
      </c>
      <c r="BL64" s="705">
        <f t="shared" si="3"/>
        <v>-154.8936115247339</v>
      </c>
      <c r="BM64" s="705">
        <f t="shared" si="3"/>
        <v>-166.71708955183249</v>
      </c>
      <c r="BN64" s="705">
        <f t="shared" si="3"/>
        <v>-174.60516073127548</v>
      </c>
      <c r="BO64" s="705">
        <f t="shared" si="3"/>
        <v>-167.61889633292876</v>
      </c>
      <c r="BP64" s="705">
        <f t="shared" si="3"/>
        <v>-163.61925748913274</v>
      </c>
      <c r="BQ64" s="705">
        <f t="shared" si="4"/>
        <v>-170.86860186002554</v>
      </c>
    </row>
    <row r="65" spans="1:69" ht="15">
      <c r="A65" s="1880"/>
      <c r="B65" s="738"/>
      <c r="C65" s="1913" t="s">
        <v>750</v>
      </c>
      <c r="D65" s="774">
        <v>174.30120727916699</v>
      </c>
      <c r="E65" s="726">
        <v>173.83402658699632</v>
      </c>
      <c r="F65" s="729">
        <v>154.8537203538535</v>
      </c>
      <c r="G65" s="729">
        <v>169.31352870538356</v>
      </c>
      <c r="H65" s="729">
        <v>174.55948854803515</v>
      </c>
      <c r="I65" s="772">
        <v>167.63596516662398</v>
      </c>
      <c r="J65" s="773">
        <v>164.91357139927388</v>
      </c>
      <c r="K65" s="729">
        <v>171.28420572380057</v>
      </c>
      <c r="L65" s="729">
        <v>165.45096538520724</v>
      </c>
      <c r="M65" s="729">
        <v>162.75462576475687</v>
      </c>
      <c r="N65" s="727">
        <v>165.01248678355424</v>
      </c>
      <c r="O65" s="728">
        <v>159.28834759816777</v>
      </c>
      <c r="P65" s="729">
        <v>166.78877516743646</v>
      </c>
      <c r="Q65" s="729">
        <v>167.76812694958224</v>
      </c>
      <c r="R65" s="729">
        <v>165.53127373703788</v>
      </c>
      <c r="S65" s="772">
        <v>164.68496715428591</v>
      </c>
      <c r="T65" s="1892">
        <v>165.62962260252888</v>
      </c>
      <c r="AP65" s="705">
        <f t="shared" si="0"/>
        <v>174.30120727916699</v>
      </c>
      <c r="AQ65" s="705">
        <f t="shared" si="0"/>
        <v>173.83402658699632</v>
      </c>
      <c r="AR65" s="705">
        <f t="shared" si="0"/>
        <v>154.8537203538535</v>
      </c>
      <c r="AS65" s="705">
        <f t="shared" si="0"/>
        <v>169.31352870538356</v>
      </c>
      <c r="AT65" s="705">
        <f t="shared" si="0"/>
        <v>174.55948854803515</v>
      </c>
      <c r="AU65" s="705">
        <f t="shared" si="0"/>
        <v>167.63596516662398</v>
      </c>
      <c r="AV65" s="705">
        <f t="shared" si="0"/>
        <v>164.91357139927388</v>
      </c>
      <c r="AW65" s="705">
        <f t="shared" si="0"/>
        <v>171.28420572380057</v>
      </c>
      <c r="AX65" s="705" t="e">
        <f>+#REF!-AD65</f>
        <v>#REF!</v>
      </c>
      <c r="AY65" s="705">
        <f t="shared" si="1"/>
        <v>165.45096538520724</v>
      </c>
      <c r="AZ65" s="705">
        <f t="shared" si="1"/>
        <v>162.75462576475687</v>
      </c>
      <c r="BA65" s="705">
        <f t="shared" si="1"/>
        <v>165.01248678355424</v>
      </c>
      <c r="BB65" s="705">
        <f t="shared" si="1"/>
        <v>159.28834759816777</v>
      </c>
      <c r="BC65" s="705" t="e">
        <f>+#REF!-AI65</f>
        <v>#REF!</v>
      </c>
      <c r="BD65" s="705" t="e">
        <f>+#REF!-AJ65</f>
        <v>#REF!</v>
      </c>
      <c r="BE65" s="705">
        <f t="shared" si="2"/>
        <v>166.78877516743646</v>
      </c>
      <c r="BF65" s="705">
        <f t="shared" si="2"/>
        <v>167.76812694958224</v>
      </c>
      <c r="BG65" s="705">
        <f t="shared" si="2"/>
        <v>165.53127373703788</v>
      </c>
      <c r="BH65" s="705">
        <f t="shared" si="2"/>
        <v>164.68496715428591</v>
      </c>
      <c r="BI65" s="705">
        <f t="shared" si="2"/>
        <v>165.62962260252888</v>
      </c>
      <c r="BJ65" s="705" t="e">
        <f>+#REF!-AP65</f>
        <v>#REF!</v>
      </c>
      <c r="BK65" s="705">
        <f t="shared" si="3"/>
        <v>-173.83402658699632</v>
      </c>
      <c r="BL65" s="705">
        <f t="shared" si="3"/>
        <v>-154.8537203538535</v>
      </c>
      <c r="BM65" s="705">
        <f t="shared" si="3"/>
        <v>-169.31352870538356</v>
      </c>
      <c r="BN65" s="705">
        <f t="shared" si="3"/>
        <v>-174.55948854803515</v>
      </c>
      <c r="BO65" s="705">
        <f t="shared" si="3"/>
        <v>-167.63596516662398</v>
      </c>
      <c r="BP65" s="705">
        <f t="shared" si="3"/>
        <v>-164.91357139927388</v>
      </c>
      <c r="BQ65" s="705">
        <f t="shared" si="4"/>
        <v>-171.28420572380057</v>
      </c>
    </row>
    <row r="66" spans="1:69" ht="15">
      <c r="A66" s="1877"/>
      <c r="B66" s="725"/>
      <c r="C66" s="1878"/>
      <c r="D66" s="774"/>
      <c r="E66" s="726"/>
      <c r="F66" s="729"/>
      <c r="G66" s="729"/>
      <c r="H66" s="729"/>
      <c r="I66" s="772"/>
      <c r="J66" s="773"/>
      <c r="K66" s="729"/>
      <c r="L66" s="729"/>
      <c r="M66" s="729"/>
      <c r="N66" s="727"/>
      <c r="O66" s="728"/>
      <c r="P66" s="729"/>
      <c r="Q66" s="729"/>
      <c r="R66" s="729"/>
      <c r="S66" s="772"/>
      <c r="T66" s="1892"/>
    </row>
    <row r="67" spans="1:69" ht="15">
      <c r="A67" s="1877" t="s">
        <v>229</v>
      </c>
      <c r="B67" s="725"/>
      <c r="C67" s="1913" t="s">
        <v>739</v>
      </c>
      <c r="D67" s="774">
        <v>178.43599050751035</v>
      </c>
      <c r="E67" s="726">
        <v>176.2348189357441</v>
      </c>
      <c r="F67" s="729">
        <v>153.75933457444225</v>
      </c>
      <c r="G67" s="729">
        <v>165.09944649317194</v>
      </c>
      <c r="H67" s="729">
        <v>174.1535513065725</v>
      </c>
      <c r="I67" s="772">
        <v>167.87660830019826</v>
      </c>
      <c r="J67" s="773">
        <v>165.77762182119315</v>
      </c>
      <c r="K67" s="729">
        <v>172.91891425464885</v>
      </c>
      <c r="L67" s="729">
        <v>166.38002456635715</v>
      </c>
      <c r="M67" s="729">
        <v>164.39028407075222</v>
      </c>
      <c r="N67" s="727">
        <v>166.05645307575256</v>
      </c>
      <c r="O67" s="728">
        <v>160.18102543851214</v>
      </c>
      <c r="P67" s="729">
        <v>166.78877516743646</v>
      </c>
      <c r="Q67" s="729">
        <v>169.59198105057251</v>
      </c>
      <c r="R67" s="729">
        <v>163.2519887427041</v>
      </c>
      <c r="S67" s="772">
        <v>165.05392039615325</v>
      </c>
      <c r="T67" s="1892">
        <v>166.32217205027976</v>
      </c>
    </row>
    <row r="68" spans="1:69" ht="15">
      <c r="A68" s="1877"/>
      <c r="B68" s="725"/>
      <c r="C68" s="1913" t="s">
        <v>740</v>
      </c>
      <c r="D68" s="774">
        <v>176.95360004114303</v>
      </c>
      <c r="E68" s="726">
        <v>172.49633711353144</v>
      </c>
      <c r="F68" s="729">
        <v>155.99355576619746</v>
      </c>
      <c r="G68" s="729">
        <v>167.11428860190139</v>
      </c>
      <c r="H68" s="729">
        <v>175.54629584291814</v>
      </c>
      <c r="I68" s="772">
        <v>168.66222703594011</v>
      </c>
      <c r="J68" s="773">
        <v>167.26328220278478</v>
      </c>
      <c r="K68" s="729">
        <v>174.8306920280138</v>
      </c>
      <c r="L68" s="729">
        <v>167.90163002217139</v>
      </c>
      <c r="M68" s="729">
        <v>165.72723304094518</v>
      </c>
      <c r="N68" s="727">
        <v>167.54802970397137</v>
      </c>
      <c r="O68" s="728">
        <v>160.11673210996656</v>
      </c>
      <c r="P68" s="729">
        <v>166.22223720830794</v>
      </c>
      <c r="Q68" s="729">
        <v>171.80465517188702</v>
      </c>
      <c r="R68" s="729">
        <v>162.07600328689298</v>
      </c>
      <c r="S68" s="772">
        <v>164.88343386426081</v>
      </c>
      <c r="T68" s="1892">
        <v>167.28096884488735</v>
      </c>
    </row>
    <row r="69" spans="1:69" ht="15">
      <c r="A69" s="1877"/>
      <c r="B69" s="725"/>
      <c r="C69" s="1913" t="s">
        <v>741</v>
      </c>
      <c r="D69" s="774">
        <v>178.60570701782436</v>
      </c>
      <c r="E69" s="726">
        <v>177.49917483262004</v>
      </c>
      <c r="F69" s="729">
        <v>155.27761884002246</v>
      </c>
      <c r="G69" s="729">
        <v>167.49595472822458</v>
      </c>
      <c r="H69" s="729">
        <v>174.746557518331</v>
      </c>
      <c r="I69" s="772">
        <v>168.82143955727912</v>
      </c>
      <c r="J69" s="773">
        <v>168.15637081436051</v>
      </c>
      <c r="K69" s="729">
        <v>174.55362278549714</v>
      </c>
      <c r="L69" s="729">
        <v>168.69601012822818</v>
      </c>
      <c r="M69" s="729">
        <v>167.01304791296485</v>
      </c>
      <c r="N69" s="727">
        <v>168.42232690479943</v>
      </c>
      <c r="O69" s="728">
        <v>161.78622279552093</v>
      </c>
      <c r="P69" s="729">
        <v>167.35531312656499</v>
      </c>
      <c r="Q69" s="729">
        <v>171.76959988160155</v>
      </c>
      <c r="R69" s="729">
        <v>164.89745253828193</v>
      </c>
      <c r="S69" s="772">
        <v>166.10622539321244</v>
      </c>
      <c r="T69" s="1892">
        <v>168.04136657186754</v>
      </c>
    </row>
    <row r="70" spans="1:69" ht="15">
      <c r="A70" s="1880"/>
      <c r="B70" s="738"/>
      <c r="C70" s="1913" t="s">
        <v>1098</v>
      </c>
      <c r="D70" s="774">
        <v>180.53079248194456</v>
      </c>
      <c r="E70" s="726">
        <v>178.60086652789573</v>
      </c>
      <c r="F70" s="729">
        <v>155.57956431807131</v>
      </c>
      <c r="G70" s="729">
        <v>167.28293177399772</v>
      </c>
      <c r="H70" s="729">
        <v>176.83118648176341</v>
      </c>
      <c r="I70" s="772">
        <v>170.12684653304532</v>
      </c>
      <c r="J70" s="773">
        <v>169.25152136429045</v>
      </c>
      <c r="K70" s="729">
        <v>175.74502052831878</v>
      </c>
      <c r="L70" s="729">
        <v>169.79927959693262</v>
      </c>
      <c r="M70" s="729">
        <v>167.19816793756635</v>
      </c>
      <c r="N70" s="727">
        <v>169.37628696110446</v>
      </c>
      <c r="O70" s="728">
        <v>161.33158264868914</v>
      </c>
      <c r="P70" s="729">
        <v>168.26177386117061</v>
      </c>
      <c r="Q70" s="729">
        <v>173.74447856244475</v>
      </c>
      <c r="R70" s="729">
        <v>165.76822982739853</v>
      </c>
      <c r="S70" s="772">
        <v>166.72242702267178</v>
      </c>
      <c r="T70" s="1892">
        <v>169.01642304091223</v>
      </c>
    </row>
    <row r="71" spans="1:69" ht="15">
      <c r="A71" s="1880"/>
      <c r="B71" s="738"/>
      <c r="C71" s="1913" t="s">
        <v>743</v>
      </c>
      <c r="D71" s="774">
        <v>177.36085281580952</v>
      </c>
      <c r="E71" s="726">
        <v>178.31279896244388</v>
      </c>
      <c r="F71" s="729">
        <v>156.55560921296734</v>
      </c>
      <c r="G71" s="729">
        <v>166.70599460629981</v>
      </c>
      <c r="H71" s="729">
        <v>177.31627137999183</v>
      </c>
      <c r="I71" s="772">
        <v>170.07574612406452</v>
      </c>
      <c r="J71" s="773">
        <v>170.7583546699521</v>
      </c>
      <c r="K71" s="729">
        <v>176.16062439209381</v>
      </c>
      <c r="L71" s="729">
        <v>171.21406239247696</v>
      </c>
      <c r="M71" s="729">
        <v>167.82216528924485</v>
      </c>
      <c r="N71" s="727">
        <v>170.66247227100416</v>
      </c>
      <c r="O71" s="728">
        <v>163.38602883205644</v>
      </c>
      <c r="P71" s="729">
        <v>170.0746953303819</v>
      </c>
      <c r="Q71" s="729">
        <v>174.55525023217746</v>
      </c>
      <c r="R71" s="729">
        <v>166.46368868401515</v>
      </c>
      <c r="S71" s="772">
        <v>168.47646325495808</v>
      </c>
      <c r="T71" s="1892">
        <v>170.05107803882012</v>
      </c>
    </row>
    <row r="72" spans="1:69" ht="15">
      <c r="A72" s="1880"/>
      <c r="B72" s="738"/>
      <c r="C72" s="1913" t="s">
        <v>1099</v>
      </c>
      <c r="D72" s="774">
        <v>178.26808731797502</v>
      </c>
      <c r="E72" s="726">
        <v>178.16274819117729</v>
      </c>
      <c r="F72" s="729">
        <v>157.10763287963013</v>
      </c>
      <c r="G72" s="729">
        <v>167.48485978269196</v>
      </c>
      <c r="H72" s="729">
        <v>177.74474433489297</v>
      </c>
      <c r="I72" s="772">
        <v>170.5867790548692</v>
      </c>
      <c r="J72" s="773">
        <v>170.14234835926243</v>
      </c>
      <c r="K72" s="729">
        <v>177.04724596814714</v>
      </c>
      <c r="L72" s="729">
        <v>170.72481005137595</v>
      </c>
      <c r="M72" s="729">
        <v>168.74599716233342</v>
      </c>
      <c r="N72" s="727">
        <v>170.4030156075531</v>
      </c>
      <c r="O72" s="728">
        <v>165.95818346728606</v>
      </c>
      <c r="P72" s="729">
        <v>172.00092439141886</v>
      </c>
      <c r="Q72" s="729">
        <v>178.06737467055513</v>
      </c>
      <c r="R72" s="729">
        <v>170.99514682553411</v>
      </c>
      <c r="S72" s="772">
        <v>170.81608446678254</v>
      </c>
      <c r="T72" s="1892">
        <v>170.53759923701102</v>
      </c>
    </row>
    <row r="73" spans="1:69" ht="15">
      <c r="A73" s="1880"/>
      <c r="B73" s="738"/>
      <c r="C73" s="1913" t="s">
        <v>1100</v>
      </c>
      <c r="D73" s="774">
        <v>178.17255591607218</v>
      </c>
      <c r="E73" s="726">
        <v>179.10973061210098</v>
      </c>
      <c r="F73" s="729">
        <v>157.67747168018937</v>
      </c>
      <c r="G73" s="729">
        <v>166.3465183710419</v>
      </c>
      <c r="H73" s="729">
        <v>176.88598821150742</v>
      </c>
      <c r="I73" s="772">
        <v>170.4822321366531</v>
      </c>
      <c r="J73" s="773">
        <v>170.85930097968404</v>
      </c>
      <c r="K73" s="729">
        <v>176.82559057413377</v>
      </c>
      <c r="L73" s="729">
        <v>171.36258652129018</v>
      </c>
      <c r="M73" s="729">
        <v>168.154244599523</v>
      </c>
      <c r="N73" s="727">
        <v>170.84084613339118</v>
      </c>
      <c r="O73" s="728">
        <v>166.7486224044342</v>
      </c>
      <c r="P73" s="729">
        <v>173.70053826880439</v>
      </c>
      <c r="Q73" s="729">
        <v>178.18267411381146</v>
      </c>
      <c r="R73" s="729">
        <v>170.14835588912274</v>
      </c>
      <c r="S73" s="772">
        <v>172.0282197497512</v>
      </c>
      <c r="T73" s="1892">
        <v>170.99589359994764</v>
      </c>
    </row>
    <row r="74" spans="1:69" ht="15">
      <c r="A74" s="1880"/>
      <c r="B74" s="738"/>
      <c r="C74" s="1913" t="s">
        <v>746</v>
      </c>
      <c r="D74" s="774">
        <v>178.37269554103344</v>
      </c>
      <c r="E74" s="726">
        <v>179.2409073227725</v>
      </c>
      <c r="F74" s="729">
        <v>157.56553091759568</v>
      </c>
      <c r="G74" s="729">
        <v>167.7072024911663</v>
      </c>
      <c r="H74" s="729">
        <v>176.79848839584699</v>
      </c>
      <c r="I74" s="772">
        <v>170.49464042326866</v>
      </c>
      <c r="J74" s="773">
        <v>171.95720900868173</v>
      </c>
      <c r="K74" s="729">
        <v>177.2134875136571</v>
      </c>
      <c r="L74" s="729">
        <v>172.40060166207732</v>
      </c>
      <c r="M74" s="729">
        <v>169.18319879341442</v>
      </c>
      <c r="N74" s="727">
        <v>171.87738778348952</v>
      </c>
      <c r="O74" s="728">
        <v>166.88921819274333</v>
      </c>
      <c r="P74" s="729">
        <v>173.92715345245583</v>
      </c>
      <c r="Q74" s="729">
        <v>179.96954926331486</v>
      </c>
      <c r="R74" s="729">
        <v>169.5907822176024</v>
      </c>
      <c r="S74" s="772">
        <v>172.35853058627652</v>
      </c>
      <c r="T74" s="1892">
        <v>171.61675910462409</v>
      </c>
    </row>
    <row r="75" spans="1:69" ht="15">
      <c r="A75" s="1880"/>
      <c r="B75" s="738"/>
      <c r="C75" s="1913" t="s">
        <v>747</v>
      </c>
      <c r="D75" s="774">
        <v>179.42003303526377</v>
      </c>
      <c r="E75" s="726">
        <v>179.99341598606338</v>
      </c>
      <c r="F75" s="729">
        <v>159.42661623403856</v>
      </c>
      <c r="G75" s="729">
        <v>168.3968643054759</v>
      </c>
      <c r="H75" s="729">
        <v>176.6261037015459</v>
      </c>
      <c r="I75" s="772">
        <v>171.31562837018274</v>
      </c>
      <c r="J75" s="773">
        <v>171.76688651337633</v>
      </c>
      <c r="K75" s="729">
        <v>178.87590296875709</v>
      </c>
      <c r="L75" s="729">
        <v>172.36656662283022</v>
      </c>
      <c r="M75" s="729">
        <v>170.07688760575837</v>
      </c>
      <c r="N75" s="727">
        <v>171.99421914626413</v>
      </c>
      <c r="O75" s="728">
        <v>167.92010404823387</v>
      </c>
      <c r="P75" s="729">
        <v>173.92715345245583</v>
      </c>
      <c r="Q75" s="729">
        <v>180.98357634962665</v>
      </c>
      <c r="R75" s="729">
        <v>173.0996948747063</v>
      </c>
      <c r="S75" s="772">
        <v>172.85331280243199</v>
      </c>
      <c r="T75" s="1892">
        <v>171.99684327511272</v>
      </c>
    </row>
    <row r="76" spans="1:69" ht="15">
      <c r="A76" s="1880"/>
      <c r="B76" s="738"/>
      <c r="C76" s="1913" t="s">
        <v>1101</v>
      </c>
      <c r="D76" s="774">
        <v>180.53919009842966</v>
      </c>
      <c r="E76" s="726">
        <v>181.22370839359303</v>
      </c>
      <c r="F76" s="729">
        <v>157.99383058349702</v>
      </c>
      <c r="G76" s="729">
        <v>168.3968643054759</v>
      </c>
      <c r="H76" s="729">
        <v>179.51642573061176</v>
      </c>
      <c r="I76" s="772">
        <v>172.22555535741299</v>
      </c>
      <c r="J76" s="773">
        <v>173.61085388628862</v>
      </c>
      <c r="K76" s="729">
        <v>179.54086915079708</v>
      </c>
      <c r="L76" s="729">
        <v>174.11107951176069</v>
      </c>
      <c r="M76" s="729">
        <v>168.06570774510277</v>
      </c>
      <c r="N76" s="727">
        <v>173.1279814856025</v>
      </c>
      <c r="O76" s="728">
        <v>167.37488035882023</v>
      </c>
      <c r="P76" s="729">
        <v>176.19330528896992</v>
      </c>
      <c r="Q76" s="729">
        <v>181.7893671108915</v>
      </c>
      <c r="R76" s="729">
        <v>171.13746585158509</v>
      </c>
      <c r="S76" s="772">
        <v>174.04774113711542</v>
      </c>
      <c r="T76" s="1892">
        <v>173.0848076864543</v>
      </c>
    </row>
    <row r="77" spans="1:69" ht="15">
      <c r="A77" s="1880"/>
      <c r="B77" s="738"/>
      <c r="C77" s="1913" t="s">
        <v>749</v>
      </c>
      <c r="D77" s="774">
        <v>186.23446819469146</v>
      </c>
      <c r="E77" s="726">
        <v>184.20676338426327</v>
      </c>
      <c r="F77" s="729">
        <v>158.5022282136101</v>
      </c>
      <c r="G77" s="729">
        <v>168.3968643054759</v>
      </c>
      <c r="H77" s="729">
        <v>181.21531500135055</v>
      </c>
      <c r="I77" s="772">
        <v>174.24359144385727</v>
      </c>
      <c r="J77" s="773">
        <v>175.36759381097124</v>
      </c>
      <c r="K77" s="729">
        <v>179.98417993882373</v>
      </c>
      <c r="L77" s="729">
        <v>175.75702530150585</v>
      </c>
      <c r="M77" s="729">
        <v>171.77848776243491</v>
      </c>
      <c r="N77" s="727">
        <v>175.110035744432</v>
      </c>
      <c r="O77" s="728">
        <v>169.46484508569711</v>
      </c>
      <c r="P77" s="729">
        <v>177.89291916635548</v>
      </c>
      <c r="Q77" s="729">
        <v>181.9781091907283</v>
      </c>
      <c r="R77" s="729">
        <v>173.08762901243637</v>
      </c>
      <c r="S77" s="772">
        <v>175.72104512349046</v>
      </c>
      <c r="T77" s="1892">
        <v>175.01157584602257</v>
      </c>
    </row>
    <row r="78" spans="1:69" ht="15">
      <c r="A78" s="1880"/>
      <c r="B78" s="738"/>
      <c r="C78" s="1913" t="s">
        <v>750</v>
      </c>
      <c r="D78" s="774">
        <v>187.30821682526454</v>
      </c>
      <c r="E78" s="726">
        <v>184.15349356988168</v>
      </c>
      <c r="F78" s="729">
        <v>157.84685572885093</v>
      </c>
      <c r="G78" s="729">
        <v>168.11727167805307</v>
      </c>
      <c r="H78" s="729">
        <v>180.00019694809473</v>
      </c>
      <c r="I78" s="772">
        <v>173.72268624485847</v>
      </c>
      <c r="J78" s="773">
        <v>176.04917894036737</v>
      </c>
      <c r="K78" s="729">
        <v>181.36952615140706</v>
      </c>
      <c r="L78" s="729">
        <v>176.49797610068819</v>
      </c>
      <c r="M78" s="729">
        <v>172.11575345652614</v>
      </c>
      <c r="N78" s="727">
        <v>175.78533929389627</v>
      </c>
      <c r="O78" s="728">
        <v>169.08732805513543</v>
      </c>
      <c r="P78" s="729">
        <v>178.74272610504829</v>
      </c>
      <c r="Q78" s="729">
        <v>182.47221531073396</v>
      </c>
      <c r="R78" s="729">
        <v>174.4731679677904</v>
      </c>
      <c r="S78" s="772">
        <v>176.19778510144809</v>
      </c>
      <c r="T78" s="1892">
        <v>175.33259385953505</v>
      </c>
    </row>
    <row r="79" spans="1:69" ht="15">
      <c r="A79" s="1880"/>
      <c r="B79" s="738"/>
      <c r="C79" s="1878"/>
      <c r="D79" s="774"/>
      <c r="E79" s="726"/>
      <c r="F79" s="729"/>
      <c r="G79" s="729"/>
      <c r="H79" s="729"/>
      <c r="I79" s="772"/>
      <c r="J79" s="773"/>
      <c r="K79" s="729"/>
      <c r="L79" s="729"/>
      <c r="M79" s="729"/>
      <c r="N79" s="727"/>
      <c r="O79" s="728"/>
      <c r="P79" s="729"/>
      <c r="Q79" s="729"/>
      <c r="R79" s="729"/>
      <c r="S79" s="772"/>
      <c r="T79" s="1892"/>
    </row>
    <row r="80" spans="1:69" ht="15">
      <c r="A80" s="1914" t="s">
        <v>1274</v>
      </c>
      <c r="B80" s="725"/>
      <c r="C80" s="1878"/>
      <c r="D80" s="774"/>
      <c r="E80" s="726"/>
      <c r="F80" s="729"/>
      <c r="G80" s="729"/>
      <c r="H80" s="729"/>
      <c r="I80" s="772"/>
      <c r="J80" s="773"/>
      <c r="K80" s="729"/>
      <c r="L80" s="729"/>
      <c r="M80" s="729"/>
      <c r="N80" s="727"/>
      <c r="O80" s="728"/>
      <c r="P80" s="729"/>
      <c r="Q80" s="729"/>
      <c r="R80" s="729"/>
      <c r="S80" s="772"/>
      <c r="T80" s="1892"/>
    </row>
    <row r="81" spans="1:38" ht="15">
      <c r="A81" s="1877" t="s">
        <v>1247</v>
      </c>
      <c r="B81" s="725"/>
      <c r="C81" s="1878"/>
      <c r="D81" s="774">
        <v>101.3227589392864</v>
      </c>
      <c r="E81" s="726">
        <v>102.18830120621452</v>
      </c>
      <c r="F81" s="729">
        <v>106.25549565615698</v>
      </c>
      <c r="G81" s="729">
        <v>104.90981242914933</v>
      </c>
      <c r="H81" s="729">
        <v>101.7320850478111</v>
      </c>
      <c r="I81" s="772">
        <v>103.32533740050907</v>
      </c>
      <c r="J81" s="773">
        <v>102.47916002693643</v>
      </c>
      <c r="K81" s="729">
        <v>102.78098470184564</v>
      </c>
      <c r="L81" s="729">
        <v>102.50462040605095</v>
      </c>
      <c r="M81" s="729">
        <v>100.9109234957928</v>
      </c>
      <c r="N81" s="727">
        <v>102.24545350164148</v>
      </c>
      <c r="O81" s="728">
        <v>101.02411099115308</v>
      </c>
      <c r="P81" s="729">
        <v>100.90425048517397</v>
      </c>
      <c r="Q81" s="729">
        <v>105.60008001473294</v>
      </c>
      <c r="R81" s="729">
        <v>99.269668902068815</v>
      </c>
      <c r="S81" s="772">
        <v>101.34613490583199</v>
      </c>
      <c r="T81" s="1892">
        <v>102.33929654920549</v>
      </c>
    </row>
    <row r="82" spans="1:38" ht="15">
      <c r="A82" s="1877" t="s">
        <v>1243</v>
      </c>
      <c r="B82" s="725"/>
      <c r="C82" s="1879"/>
      <c r="D82" s="774">
        <v>98.951734366657675</v>
      </c>
      <c r="E82" s="726">
        <v>101.59625231448996</v>
      </c>
      <c r="F82" s="729">
        <v>103.28962300270679</v>
      </c>
      <c r="G82" s="729">
        <v>104.74969897114386</v>
      </c>
      <c r="H82" s="729">
        <v>100.92476159222861</v>
      </c>
      <c r="I82" s="772">
        <v>101.56526645149692</v>
      </c>
      <c r="J82" s="773">
        <v>104.1173432171036</v>
      </c>
      <c r="K82" s="729">
        <v>106.46826524246531</v>
      </c>
      <c r="L82" s="729">
        <v>104.31565492257441</v>
      </c>
      <c r="M82" s="729">
        <v>100.87701025993037</v>
      </c>
      <c r="N82" s="727">
        <v>103.75646271554599</v>
      </c>
      <c r="O82" s="728">
        <v>100.54161027330065</v>
      </c>
      <c r="P82" s="729">
        <v>100.25904262256059</v>
      </c>
      <c r="Q82" s="729">
        <v>105.82172034427028</v>
      </c>
      <c r="R82" s="729">
        <v>97.138756579012522</v>
      </c>
      <c r="S82" s="772">
        <v>100.78944456814186</v>
      </c>
      <c r="T82" s="1892">
        <v>102.56202804697597</v>
      </c>
    </row>
    <row r="83" spans="1:38" ht="15">
      <c r="A83" s="1877" t="s">
        <v>1244</v>
      </c>
      <c r="B83" s="725"/>
      <c r="C83" s="1879"/>
      <c r="D83" s="774">
        <v>98.495710210202375</v>
      </c>
      <c r="E83" s="726">
        <v>102.91646650653495</v>
      </c>
      <c r="F83" s="729">
        <v>100.02233559855769</v>
      </c>
      <c r="G83" s="729">
        <v>102.57440151644103</v>
      </c>
      <c r="H83" s="729">
        <v>101.44589840297947</v>
      </c>
      <c r="I83" s="772">
        <v>100.63174617835229</v>
      </c>
      <c r="J83" s="773">
        <v>108.53241453398086</v>
      </c>
      <c r="K83" s="729">
        <v>110.99268206814635</v>
      </c>
      <c r="L83" s="729">
        <v>108.73995006487105</v>
      </c>
      <c r="M83" s="729">
        <v>104.04421433017944</v>
      </c>
      <c r="N83" s="727">
        <v>107.97632977643876</v>
      </c>
      <c r="O83" s="728">
        <v>102.02432728612068</v>
      </c>
      <c r="P83" s="729">
        <v>99.612153343831366</v>
      </c>
      <c r="Q83" s="729">
        <v>110.54736042555396</v>
      </c>
      <c r="R83" s="729">
        <v>98.08467797589627</v>
      </c>
      <c r="S83" s="772">
        <v>101.32089802630456</v>
      </c>
      <c r="T83" s="1892">
        <v>104.66201133694653</v>
      </c>
    </row>
    <row r="84" spans="1:38" ht="15">
      <c r="A84" s="1877" t="s">
        <v>1245</v>
      </c>
      <c r="B84" s="725"/>
      <c r="C84" s="1879"/>
      <c r="D84" s="774">
        <v>87.508932689622995</v>
      </c>
      <c r="E84" s="726">
        <v>89.892814909722162</v>
      </c>
      <c r="F84" s="729">
        <v>82.268584193218118</v>
      </c>
      <c r="G84" s="729">
        <v>85.985850999370726</v>
      </c>
      <c r="H84" s="729">
        <v>89.629569733712358</v>
      </c>
      <c r="I84" s="772">
        <v>86.703806587964991</v>
      </c>
      <c r="J84" s="773">
        <v>90.013486630001012</v>
      </c>
      <c r="K84" s="729">
        <v>91.415157979723588</v>
      </c>
      <c r="L84" s="729">
        <v>90.131724424736149</v>
      </c>
      <c r="M84" s="729">
        <v>87.800800126139862</v>
      </c>
      <c r="N84" s="727">
        <v>89.752669642743641</v>
      </c>
      <c r="O84" s="728">
        <v>84.75902184451877</v>
      </c>
      <c r="P84" s="729">
        <v>86.503003556182918</v>
      </c>
      <c r="Q84" s="729">
        <v>91.72015740352937</v>
      </c>
      <c r="R84" s="729">
        <v>85.325147221700433</v>
      </c>
      <c r="S84" s="772">
        <v>86.470774782563069</v>
      </c>
      <c r="T84" s="1892">
        <v>88.268071341013126</v>
      </c>
    </row>
    <row r="85" spans="1:38" ht="15">
      <c r="A85" s="1877" t="s">
        <v>229</v>
      </c>
      <c r="B85" s="725"/>
      <c r="C85" s="1879"/>
      <c r="D85" s="774">
        <v>86.459303444786414</v>
      </c>
      <c r="E85" s="726">
        <v>86.024287267809996</v>
      </c>
      <c r="F85" s="729">
        <v>75.384132000014276</v>
      </c>
      <c r="G85" s="729">
        <v>80.397863330572392</v>
      </c>
      <c r="H85" s="729">
        <v>85.151825980983006</v>
      </c>
      <c r="I85" s="772">
        <v>81.999579342898741</v>
      </c>
      <c r="J85" s="773">
        <v>82.090009302576547</v>
      </c>
      <c r="K85" s="729">
        <v>85.057763873508961</v>
      </c>
      <c r="L85" s="729">
        <v>82.340353832948537</v>
      </c>
      <c r="M85" s="729">
        <v>80.863394484632167</v>
      </c>
      <c r="N85" s="727">
        <v>82.100170784479317</v>
      </c>
      <c r="O85" s="728">
        <v>79.261249326827311</v>
      </c>
      <c r="P85" s="729">
        <v>82.654300214089261</v>
      </c>
      <c r="Q85" s="729">
        <v>85.050198898211008</v>
      </c>
      <c r="R85" s="729">
        <v>81.050535378154621</v>
      </c>
      <c r="S85" s="772">
        <v>81.861895732558608</v>
      </c>
      <c r="T85" s="1892">
        <v>82.023951789903364</v>
      </c>
    </row>
    <row r="86" spans="1:38" ht="15">
      <c r="A86" s="1877"/>
      <c r="B86" s="725"/>
      <c r="C86" s="1878"/>
      <c r="D86" s="774"/>
      <c r="E86" s="726"/>
      <c r="F86" s="729"/>
      <c r="G86" s="729"/>
      <c r="H86" s="729"/>
      <c r="I86" s="772"/>
      <c r="J86" s="773"/>
      <c r="K86" s="729"/>
      <c r="L86" s="729"/>
      <c r="M86" s="729"/>
      <c r="N86" s="727"/>
      <c r="O86" s="728"/>
      <c r="P86" s="729"/>
      <c r="Q86" s="729"/>
      <c r="R86" s="729"/>
      <c r="S86" s="772"/>
      <c r="T86" s="1892"/>
    </row>
    <row r="87" spans="1:38" ht="15">
      <c r="A87" s="1877" t="s">
        <v>1247</v>
      </c>
      <c r="B87" s="725"/>
      <c r="C87" s="1913" t="s">
        <v>739</v>
      </c>
      <c r="D87" s="774">
        <v>100.14594867957507</v>
      </c>
      <c r="E87" s="726">
        <v>100.723593613028</v>
      </c>
      <c r="F87" s="729">
        <v>105.47989842975782</v>
      </c>
      <c r="G87" s="729">
        <v>102.54893065131874</v>
      </c>
      <c r="H87" s="729">
        <v>100.23017232437731</v>
      </c>
      <c r="I87" s="772">
        <v>102.10130924156002</v>
      </c>
      <c r="J87" s="773">
        <v>100.84406950767594</v>
      </c>
      <c r="K87" s="729">
        <v>101.49884859715581</v>
      </c>
      <c r="L87" s="729">
        <v>100.8993033080915</v>
      </c>
      <c r="M87" s="729">
        <v>99.999471269008765</v>
      </c>
      <c r="N87" s="727">
        <v>100.75297267109495</v>
      </c>
      <c r="O87" s="728">
        <v>99.734133145605696</v>
      </c>
      <c r="P87" s="729">
        <v>100.52105678123938</v>
      </c>
      <c r="Q87" s="729">
        <v>102.65535272935873</v>
      </c>
      <c r="R87" s="729">
        <v>99.362894991968162</v>
      </c>
      <c r="S87" s="772">
        <v>100.46749784906605</v>
      </c>
      <c r="T87" s="1892">
        <v>101.04560431694208</v>
      </c>
      <c r="V87" s="705"/>
      <c r="W87" s="705"/>
      <c r="X87" s="705"/>
      <c r="Y87" s="705"/>
      <c r="Z87" s="705"/>
      <c r="AA87" s="705"/>
      <c r="AB87" s="705"/>
      <c r="AC87" s="705"/>
      <c r="AD87" s="705"/>
      <c r="AE87" s="705"/>
      <c r="AF87" s="705"/>
      <c r="AG87" s="705"/>
      <c r="AH87" s="705"/>
      <c r="AI87" s="705"/>
      <c r="AJ87" s="705"/>
      <c r="AK87" s="705"/>
      <c r="AL87" s="705"/>
    </row>
    <row r="88" spans="1:38" ht="15">
      <c r="A88" s="1877"/>
      <c r="B88" s="725"/>
      <c r="C88" s="1913" t="s">
        <v>740</v>
      </c>
      <c r="D88" s="774">
        <v>102.17840980631487</v>
      </c>
      <c r="E88" s="726">
        <v>102.22301404211592</v>
      </c>
      <c r="F88" s="729">
        <v>109.25446507483191</v>
      </c>
      <c r="G88" s="729">
        <v>107.80595021960151</v>
      </c>
      <c r="H88" s="729">
        <v>101.41495766647451</v>
      </c>
      <c r="I88" s="772">
        <v>104.44761911817834</v>
      </c>
      <c r="J88" s="773">
        <v>102.00396875591603</v>
      </c>
      <c r="K88" s="729">
        <v>101.94445161995176</v>
      </c>
      <c r="L88" s="729">
        <v>101.99894819606315</v>
      </c>
      <c r="M88" s="729">
        <v>101.4186911382598</v>
      </c>
      <c r="N88" s="727">
        <v>101.90458682504924</v>
      </c>
      <c r="O88" s="728">
        <v>102.82893220343212</v>
      </c>
      <c r="P88" s="729">
        <v>100.58569046812821</v>
      </c>
      <c r="Q88" s="729">
        <v>104.91409568514561</v>
      </c>
      <c r="R88" s="729">
        <v>100.43006790148007</v>
      </c>
      <c r="S88" s="772">
        <v>101.64631398585985</v>
      </c>
      <c r="T88" s="1892">
        <v>102.51520363539754</v>
      </c>
    </row>
    <row r="89" spans="1:38" ht="15">
      <c r="A89" s="1877"/>
      <c r="B89" s="725"/>
      <c r="C89" s="1913" t="s">
        <v>741</v>
      </c>
      <c r="D89" s="774">
        <v>101.93887030938406</v>
      </c>
      <c r="E89" s="726">
        <v>102.47770453203459</v>
      </c>
      <c r="F89" s="729">
        <v>108.20699638319863</v>
      </c>
      <c r="G89" s="729">
        <v>108.43099606281943</v>
      </c>
      <c r="H89" s="729">
        <v>101.30739508024088</v>
      </c>
      <c r="I89" s="772">
        <v>104.05198033374521</v>
      </c>
      <c r="J89" s="773">
        <v>100.26444574037487</v>
      </c>
      <c r="K89" s="729">
        <v>102.67603755812041</v>
      </c>
      <c r="L89" s="729">
        <v>100.46787523787297</v>
      </c>
      <c r="M89" s="729">
        <v>101.09050046642517</v>
      </c>
      <c r="N89" s="727">
        <v>100.56912651849757</v>
      </c>
      <c r="O89" s="728">
        <v>102.05853013207501</v>
      </c>
      <c r="P89" s="729">
        <v>100.77906164761434</v>
      </c>
      <c r="Q89" s="729">
        <v>104.40850873862767</v>
      </c>
      <c r="R89" s="729">
        <v>101.48496175916753</v>
      </c>
      <c r="S89" s="772">
        <v>101.51869181821013</v>
      </c>
      <c r="T89" s="1892">
        <v>101.67848118154505</v>
      </c>
    </row>
    <row r="90" spans="1:38" ht="15">
      <c r="A90" s="1877"/>
      <c r="B90" s="725"/>
      <c r="C90" s="1913" t="s">
        <v>1098</v>
      </c>
      <c r="D90" s="774">
        <v>101.35299249263309</v>
      </c>
      <c r="E90" s="726">
        <v>102.22746316755587</v>
      </c>
      <c r="F90" s="729">
        <v>108.17314136674884</v>
      </c>
      <c r="G90" s="729">
        <v>104.39507672790113</v>
      </c>
      <c r="H90" s="729">
        <v>102.56241302777251</v>
      </c>
      <c r="I90" s="772">
        <v>104.28505603585116</v>
      </c>
      <c r="J90" s="773">
        <v>101.73394487572786</v>
      </c>
      <c r="K90" s="729">
        <v>101.30654712541195</v>
      </c>
      <c r="L90" s="729">
        <v>101.69789179703569</v>
      </c>
      <c r="M90" s="729">
        <v>100.17201230831071</v>
      </c>
      <c r="N90" s="727">
        <v>101.44975335800797</v>
      </c>
      <c r="O90" s="728">
        <v>100.2534157454392</v>
      </c>
      <c r="P90" s="729">
        <v>99.429178364063631</v>
      </c>
      <c r="Q90" s="729">
        <v>105.01536869865384</v>
      </c>
      <c r="R90" s="729">
        <v>100.12548321713443</v>
      </c>
      <c r="S90" s="772">
        <v>100.22632526027249</v>
      </c>
      <c r="T90" s="1892">
        <v>101.93454165914167</v>
      </c>
    </row>
    <row r="91" spans="1:38" ht="15">
      <c r="A91" s="1877"/>
      <c r="B91" s="725"/>
      <c r="C91" s="1913" t="s">
        <v>743</v>
      </c>
      <c r="D91" s="774">
        <v>101.49821403196388</v>
      </c>
      <c r="E91" s="726">
        <v>100.85526364116106</v>
      </c>
      <c r="F91" s="729">
        <v>106.75168425794551</v>
      </c>
      <c r="G91" s="729">
        <v>105.32185390664445</v>
      </c>
      <c r="H91" s="729">
        <v>101.24612472141473</v>
      </c>
      <c r="I91" s="772">
        <v>103.2359578158776</v>
      </c>
      <c r="J91" s="773">
        <v>100.98142508172141</v>
      </c>
      <c r="K91" s="729">
        <v>100.18117842569931</v>
      </c>
      <c r="L91" s="729">
        <v>100.9139203846532</v>
      </c>
      <c r="M91" s="729">
        <v>99.583329074173733</v>
      </c>
      <c r="N91" s="727">
        <v>100.69753969849421</v>
      </c>
      <c r="O91" s="728">
        <v>100.31108099152385</v>
      </c>
      <c r="P91" s="729">
        <v>100.77758882194917</v>
      </c>
      <c r="Q91" s="729">
        <v>104.21213738772141</v>
      </c>
      <c r="R91" s="729">
        <v>100.55110182776494</v>
      </c>
      <c r="S91" s="772">
        <v>100.96848182720819</v>
      </c>
      <c r="T91" s="1892">
        <v>101.4178352084773</v>
      </c>
    </row>
    <row r="92" spans="1:38" ht="15">
      <c r="A92" s="1877"/>
      <c r="B92" s="725"/>
      <c r="C92" s="1913" t="s">
        <v>1099</v>
      </c>
      <c r="D92" s="774">
        <v>102.30328301532624</v>
      </c>
      <c r="E92" s="726">
        <v>101.31944820046711</v>
      </c>
      <c r="F92" s="729">
        <v>105.69232163976442</v>
      </c>
      <c r="G92" s="729">
        <v>104.5793133451817</v>
      </c>
      <c r="H92" s="729">
        <v>101.86819592433756</v>
      </c>
      <c r="I92" s="772">
        <v>103.26657055492547</v>
      </c>
      <c r="J92" s="773">
        <v>101.800905673562</v>
      </c>
      <c r="K92" s="729">
        <v>102.42237960478676</v>
      </c>
      <c r="L92" s="729">
        <v>101.85333002191437</v>
      </c>
      <c r="M92" s="729">
        <v>100.88542802731779</v>
      </c>
      <c r="N92" s="727">
        <v>101.69592985247395</v>
      </c>
      <c r="O92" s="728">
        <v>100.18904153697478</v>
      </c>
      <c r="P92" s="729">
        <v>99.311761291628414</v>
      </c>
      <c r="Q92" s="729">
        <v>106.66619662663402</v>
      </c>
      <c r="R92" s="729">
        <v>97.718777147684193</v>
      </c>
      <c r="S92" s="772">
        <v>100.23009552166303</v>
      </c>
      <c r="T92" s="1892">
        <v>101.79935317319168</v>
      </c>
    </row>
    <row r="93" spans="1:38" ht="15">
      <c r="A93" s="1877"/>
      <c r="B93" s="725"/>
      <c r="C93" s="1913" t="s">
        <v>1100</v>
      </c>
      <c r="D93" s="774">
        <v>102.8483448773431</v>
      </c>
      <c r="E93" s="726">
        <v>102.66634413720287</v>
      </c>
      <c r="F93" s="729">
        <v>106.6519653368678</v>
      </c>
      <c r="G93" s="729">
        <v>107.71454312772008</v>
      </c>
      <c r="H93" s="729">
        <v>103.10573611024101</v>
      </c>
      <c r="I93" s="772">
        <v>104.35951262557056</v>
      </c>
      <c r="J93" s="773">
        <v>103.5055154474324</v>
      </c>
      <c r="K93" s="729">
        <v>103.55713689579639</v>
      </c>
      <c r="L93" s="729">
        <v>103.50986996763913</v>
      </c>
      <c r="M93" s="729">
        <v>101.82497332267246</v>
      </c>
      <c r="N93" s="727">
        <v>103.2358721673578</v>
      </c>
      <c r="O93" s="728">
        <v>102.8335956111865</v>
      </c>
      <c r="P93" s="729">
        <v>100.23242412198498</v>
      </c>
      <c r="Q93" s="729">
        <v>106.92796472925505</v>
      </c>
      <c r="R93" s="729">
        <v>100.20804351583172</v>
      </c>
      <c r="S93" s="772">
        <v>101.62868653857237</v>
      </c>
      <c r="T93" s="1892">
        <v>103.19283564931253</v>
      </c>
    </row>
    <row r="94" spans="1:38" ht="15">
      <c r="A94" s="1877"/>
      <c r="B94" s="725"/>
      <c r="C94" s="1913" t="s">
        <v>746</v>
      </c>
      <c r="D94" s="774">
        <v>102.48097298820969</v>
      </c>
      <c r="E94" s="726">
        <v>102.59053711084475</v>
      </c>
      <c r="F94" s="729">
        <v>106.3566968412182</v>
      </c>
      <c r="G94" s="729">
        <v>107.0079562511166</v>
      </c>
      <c r="H94" s="729">
        <v>103.78356036657752</v>
      </c>
      <c r="I94" s="772">
        <v>104.43097802222428</v>
      </c>
      <c r="J94" s="773">
        <v>104.27685680994063</v>
      </c>
      <c r="K94" s="729">
        <v>104.69651320064649</v>
      </c>
      <c r="L94" s="729">
        <v>104.31225686730315</v>
      </c>
      <c r="M94" s="729">
        <v>101.81010668535643</v>
      </c>
      <c r="N94" s="727">
        <v>103.90535734152211</v>
      </c>
      <c r="O94" s="728">
        <v>101.92054602755729</v>
      </c>
      <c r="P94" s="729">
        <v>102.1439315836376</v>
      </c>
      <c r="Q94" s="729">
        <v>107.46377546181759</v>
      </c>
      <c r="R94" s="729">
        <v>100.29664189757564</v>
      </c>
      <c r="S94" s="772">
        <v>102.54109648062675</v>
      </c>
      <c r="T94" s="1892">
        <v>103.75690167481395</v>
      </c>
    </row>
    <row r="95" spans="1:38" ht="15">
      <c r="A95" s="1877"/>
      <c r="B95" s="725"/>
      <c r="C95" s="1913" t="s">
        <v>747</v>
      </c>
      <c r="D95" s="774">
        <v>101.00591195543048</v>
      </c>
      <c r="E95" s="726">
        <v>102.55141411504832</v>
      </c>
      <c r="F95" s="729">
        <v>106.27443938237938</v>
      </c>
      <c r="G95" s="729">
        <v>103.7570661544837</v>
      </c>
      <c r="H95" s="729">
        <v>101.79416255372433</v>
      </c>
      <c r="I95" s="772">
        <v>103.30012812673553</v>
      </c>
      <c r="J95" s="773">
        <v>103.33604643191414</v>
      </c>
      <c r="K95" s="729">
        <v>105.16229882034833</v>
      </c>
      <c r="L95" s="729">
        <v>103.49009970201985</v>
      </c>
      <c r="M95" s="729">
        <v>101.17730793356367</v>
      </c>
      <c r="N95" s="727">
        <v>103.11399363108733</v>
      </c>
      <c r="O95" s="728">
        <v>101.46550485917601</v>
      </c>
      <c r="P95" s="729">
        <v>104.21117213150086</v>
      </c>
      <c r="Q95" s="729">
        <v>109.2662416901498</v>
      </c>
      <c r="R95" s="729">
        <v>99.018696241697853</v>
      </c>
      <c r="S95" s="772">
        <v>103.76054576536805</v>
      </c>
      <c r="T95" s="1892">
        <v>103.29811808289345</v>
      </c>
    </row>
    <row r="96" spans="1:38" ht="15">
      <c r="A96" s="1877"/>
      <c r="B96" s="725"/>
      <c r="C96" s="1913" t="s">
        <v>1101</v>
      </c>
      <c r="D96" s="774">
        <v>100.40606761425829</v>
      </c>
      <c r="E96" s="726">
        <v>103.07372942536594</v>
      </c>
      <c r="F96" s="729">
        <v>104.86054504116716</v>
      </c>
      <c r="G96" s="729">
        <v>102.95555607068697</v>
      </c>
      <c r="H96" s="729">
        <v>101.91120366311344</v>
      </c>
      <c r="I96" s="772">
        <v>102.78783364121684</v>
      </c>
      <c r="J96" s="773">
        <v>104.41920278603217</v>
      </c>
      <c r="K96" s="729">
        <v>104.99740340268428</v>
      </c>
      <c r="L96" s="729">
        <v>104.46797681986043</v>
      </c>
      <c r="M96" s="729">
        <v>101.47866815884079</v>
      </c>
      <c r="N96" s="727">
        <v>103.98185560884838</v>
      </c>
      <c r="O96" s="728">
        <v>101.20053311845106</v>
      </c>
      <c r="P96" s="729">
        <v>101.40578562277744</v>
      </c>
      <c r="Q96" s="729">
        <v>106.23314251458113</v>
      </c>
      <c r="R96" s="729">
        <v>98.672733949931398</v>
      </c>
      <c r="S96" s="772">
        <v>101.7354660646746</v>
      </c>
      <c r="T96" s="1892">
        <v>103.19906688804583</v>
      </c>
    </row>
    <row r="97" spans="1:20" ht="15">
      <c r="A97" s="1877"/>
      <c r="B97" s="725"/>
      <c r="C97" s="1913" t="s">
        <v>749</v>
      </c>
      <c r="D97" s="774">
        <v>100.75727213167831</v>
      </c>
      <c r="E97" s="726">
        <v>104.31207040337985</v>
      </c>
      <c r="F97" s="729">
        <v>104.72460396938881</v>
      </c>
      <c r="G97" s="729">
        <v>102.27972901804588</v>
      </c>
      <c r="H97" s="729">
        <v>101.61282864729836</v>
      </c>
      <c r="I97" s="772">
        <v>102.77088329661714</v>
      </c>
      <c r="J97" s="773">
        <v>103.44760203403132</v>
      </c>
      <c r="K97" s="729">
        <v>102.76741274655321</v>
      </c>
      <c r="L97" s="729">
        <v>103.39022475984378</v>
      </c>
      <c r="M97" s="729">
        <v>100.92386523446154</v>
      </c>
      <c r="N97" s="727">
        <v>102.98914550867637</v>
      </c>
      <c r="O97" s="728">
        <v>99.788954883685307</v>
      </c>
      <c r="P97" s="729">
        <v>100.3812949060777</v>
      </c>
      <c r="Q97" s="729">
        <v>104.64909035851754</v>
      </c>
      <c r="R97" s="729">
        <v>96.586674831048654</v>
      </c>
      <c r="S97" s="772">
        <v>100.51517684219492</v>
      </c>
      <c r="T97" s="1892">
        <v>102.41373001260594</v>
      </c>
    </row>
    <row r="98" spans="1:20" ht="15">
      <c r="A98" s="1877"/>
      <c r="B98" s="725"/>
      <c r="C98" s="1913" t="s">
        <v>750</v>
      </c>
      <c r="D98" s="774">
        <v>98.956819369319689</v>
      </c>
      <c r="E98" s="726">
        <v>101.23903208636993</v>
      </c>
      <c r="F98" s="729">
        <v>102.63919015061505</v>
      </c>
      <c r="G98" s="729">
        <v>102.12077761427173</v>
      </c>
      <c r="H98" s="729">
        <v>99.948270488161043</v>
      </c>
      <c r="I98" s="772">
        <v>100.86621999360685</v>
      </c>
      <c r="J98" s="773">
        <v>103.13593717890821</v>
      </c>
      <c r="K98" s="729">
        <v>102.16160842499302</v>
      </c>
      <c r="L98" s="729">
        <v>103.05374781031425</v>
      </c>
      <c r="M98" s="729">
        <v>100.56672833112269</v>
      </c>
      <c r="N98" s="727">
        <v>102.64930883858797</v>
      </c>
      <c r="O98" s="728">
        <v>99.705063638729996</v>
      </c>
      <c r="P98" s="729">
        <v>101.07206008148616</v>
      </c>
      <c r="Q98" s="729">
        <v>104.78908555633276</v>
      </c>
      <c r="R98" s="729">
        <v>96.779949543540994</v>
      </c>
      <c r="S98" s="772">
        <v>100.91524091626742</v>
      </c>
      <c r="T98" s="1892">
        <v>101.81988710809888</v>
      </c>
    </row>
    <row r="99" spans="1:20" ht="15">
      <c r="A99" s="1877"/>
      <c r="B99" s="725"/>
      <c r="C99" s="1878"/>
      <c r="D99" s="774"/>
      <c r="E99" s="726"/>
      <c r="F99" s="729"/>
      <c r="G99" s="729"/>
      <c r="H99" s="729"/>
      <c r="I99" s="772"/>
      <c r="J99" s="773"/>
      <c r="K99" s="729"/>
      <c r="L99" s="729"/>
      <c r="M99" s="729"/>
      <c r="N99" s="727"/>
      <c r="O99" s="728"/>
      <c r="P99" s="729"/>
      <c r="Q99" s="729"/>
      <c r="R99" s="729"/>
      <c r="S99" s="772"/>
      <c r="T99" s="1892"/>
    </row>
    <row r="100" spans="1:20" ht="15">
      <c r="A100" s="1877" t="s">
        <v>1243</v>
      </c>
      <c r="B100" s="725"/>
      <c r="C100" s="1913" t="s">
        <v>739</v>
      </c>
      <c r="D100" s="774">
        <v>97.697869931892484</v>
      </c>
      <c r="E100" s="726">
        <v>100.99917339602439</v>
      </c>
      <c r="F100" s="729">
        <v>102.17169006230468</v>
      </c>
      <c r="G100" s="729">
        <v>106.37725570617812</v>
      </c>
      <c r="H100" s="729">
        <v>99.907705077162277</v>
      </c>
      <c r="I100" s="772">
        <v>100.58696659983289</v>
      </c>
      <c r="J100" s="773">
        <v>103.14007983311132</v>
      </c>
      <c r="K100" s="729">
        <v>103.5277422137934</v>
      </c>
      <c r="L100" s="729">
        <v>103.17278104014012</v>
      </c>
      <c r="M100" s="729">
        <v>100.25869932482186</v>
      </c>
      <c r="N100" s="727">
        <v>102.69889323092492</v>
      </c>
      <c r="O100" s="728">
        <v>100.59952556925765</v>
      </c>
      <c r="P100" s="729">
        <v>99.871757731609549</v>
      </c>
      <c r="Q100" s="729">
        <v>105.24783767291616</v>
      </c>
      <c r="R100" s="729">
        <v>95.880358586849596</v>
      </c>
      <c r="S100" s="772">
        <v>100.48779008568985</v>
      </c>
      <c r="T100" s="1892">
        <v>101.68356371255533</v>
      </c>
    </row>
    <row r="101" spans="1:20" ht="15">
      <c r="A101" s="1877"/>
      <c r="B101" s="725"/>
      <c r="C101" s="1913" t="s">
        <v>740</v>
      </c>
      <c r="D101" s="774">
        <v>97.92883774905826</v>
      </c>
      <c r="E101" s="726">
        <v>100.50648537986852</v>
      </c>
      <c r="F101" s="729">
        <v>102.52275066384406</v>
      </c>
      <c r="G101" s="729">
        <v>103.33261966640229</v>
      </c>
      <c r="H101" s="729">
        <v>99.936534959770341</v>
      </c>
      <c r="I101" s="772">
        <v>100.62517210832685</v>
      </c>
      <c r="J101" s="773">
        <v>103.14186242798243</v>
      </c>
      <c r="K101" s="729">
        <v>104.56440917188927</v>
      </c>
      <c r="L101" s="729">
        <v>103.26186116373493</v>
      </c>
      <c r="M101" s="729">
        <v>100.40914797555938</v>
      </c>
      <c r="N101" s="727">
        <v>102.79795310104831</v>
      </c>
      <c r="O101" s="728">
        <v>99.858539491971698</v>
      </c>
      <c r="P101" s="729">
        <v>98.666955574847265</v>
      </c>
      <c r="Q101" s="729">
        <v>103.84739310615325</v>
      </c>
      <c r="R101" s="729">
        <v>96.147133204858534</v>
      </c>
      <c r="S101" s="772">
        <v>99.439578003968151</v>
      </c>
      <c r="T101" s="1892">
        <v>101.52633222303842</v>
      </c>
    </row>
    <row r="102" spans="1:20" ht="15">
      <c r="A102" s="1877"/>
      <c r="B102" s="725"/>
      <c r="C102" s="1913" t="s">
        <v>741</v>
      </c>
      <c r="D102" s="774">
        <v>99.86889305445186</v>
      </c>
      <c r="E102" s="726">
        <v>101.59625782895982</v>
      </c>
      <c r="F102" s="729">
        <v>103.71847702645178</v>
      </c>
      <c r="G102" s="729">
        <v>104.7083498098899</v>
      </c>
      <c r="H102" s="729">
        <v>101.26705095775546</v>
      </c>
      <c r="I102" s="772">
        <v>101.99218186705843</v>
      </c>
      <c r="J102" s="773">
        <v>104.71787241850076</v>
      </c>
      <c r="K102" s="729">
        <v>105.99359245077343</v>
      </c>
      <c r="L102" s="729">
        <v>104.82548560710251</v>
      </c>
      <c r="M102" s="729">
        <v>101.92895783275425</v>
      </c>
      <c r="N102" s="727">
        <v>104.35445241880807</v>
      </c>
      <c r="O102" s="728">
        <v>101.30991623349088</v>
      </c>
      <c r="P102" s="729">
        <v>100.36609807465979</v>
      </c>
      <c r="Q102" s="729">
        <v>105.44923389307326</v>
      </c>
      <c r="R102" s="729">
        <v>97.427198587763456</v>
      </c>
      <c r="S102" s="772">
        <v>101.0459862189595</v>
      </c>
      <c r="T102" s="1892">
        <v>103.04375747523019</v>
      </c>
    </row>
    <row r="103" spans="1:20" ht="15">
      <c r="A103" s="1877"/>
      <c r="B103" s="725"/>
      <c r="C103" s="1913" t="s">
        <v>1098</v>
      </c>
      <c r="D103" s="774">
        <v>100.26416530049538</v>
      </c>
      <c r="E103" s="726">
        <v>101.3862573803241</v>
      </c>
      <c r="F103" s="729">
        <v>105.22559371760286</v>
      </c>
      <c r="G103" s="729">
        <v>104.66206702138608</v>
      </c>
      <c r="H103" s="729">
        <v>101.77532630832705</v>
      </c>
      <c r="I103" s="772">
        <v>102.74296281127987</v>
      </c>
      <c r="J103" s="773">
        <v>105.16067287719422</v>
      </c>
      <c r="K103" s="729">
        <v>106.93989337442201</v>
      </c>
      <c r="L103" s="729">
        <v>105.31075877855862</v>
      </c>
      <c r="M103" s="729">
        <v>102.45833502492968</v>
      </c>
      <c r="N103" s="727">
        <v>104.84689778370212</v>
      </c>
      <c r="O103" s="728">
        <v>101.58650505253063</v>
      </c>
      <c r="P103" s="729">
        <v>100.79281138729459</v>
      </c>
      <c r="Q103" s="729">
        <v>106.19635241717326</v>
      </c>
      <c r="R103" s="729">
        <v>97.128274986564605</v>
      </c>
      <c r="S103" s="772">
        <v>101.4397802973228</v>
      </c>
      <c r="T103" s="1892">
        <v>103.58305995750951</v>
      </c>
    </row>
    <row r="104" spans="1:20" ht="15">
      <c r="A104" s="1877"/>
      <c r="B104" s="725"/>
      <c r="C104" s="1913" t="s">
        <v>743</v>
      </c>
      <c r="D104" s="774">
        <v>99.196986063733348</v>
      </c>
      <c r="E104" s="726">
        <v>101.64743595858985</v>
      </c>
      <c r="F104" s="729">
        <v>105.95099122536824</v>
      </c>
      <c r="G104" s="729">
        <v>104.77626342031085</v>
      </c>
      <c r="H104" s="729">
        <v>101.83133953275994</v>
      </c>
      <c r="I104" s="772">
        <v>102.85815758373444</v>
      </c>
      <c r="J104" s="773">
        <v>103.72731832749186</v>
      </c>
      <c r="K104" s="729">
        <v>107.06576024070149</v>
      </c>
      <c r="L104" s="729">
        <v>104.0089321378529</v>
      </c>
      <c r="M104" s="729">
        <v>100.90630372136309</v>
      </c>
      <c r="N104" s="727">
        <v>103.50438287440211</v>
      </c>
      <c r="O104" s="728">
        <v>101.3799984836171</v>
      </c>
      <c r="P104" s="729">
        <v>99.31960747784963</v>
      </c>
      <c r="Q104" s="729">
        <v>107.0010563257796</v>
      </c>
      <c r="R104" s="729">
        <v>98.442778131189655</v>
      </c>
      <c r="S104" s="772">
        <v>100.6310059817966</v>
      </c>
      <c r="T104" s="1892">
        <v>102.73341384037927</v>
      </c>
    </row>
    <row r="105" spans="1:20" ht="15">
      <c r="A105" s="1877"/>
      <c r="B105" s="725"/>
      <c r="C105" s="1913" t="s">
        <v>1099</v>
      </c>
      <c r="D105" s="774">
        <v>98.783352135486084</v>
      </c>
      <c r="E105" s="726">
        <v>102.4090044199142</v>
      </c>
      <c r="F105" s="729">
        <v>103.21522177191248</v>
      </c>
      <c r="G105" s="729">
        <v>102.48465552123444</v>
      </c>
      <c r="H105" s="729">
        <v>101.06950585509996</v>
      </c>
      <c r="I105" s="772">
        <v>101.57038359588682</v>
      </c>
      <c r="J105" s="773">
        <v>102.85607658007538</v>
      </c>
      <c r="K105" s="729">
        <v>105.63304339357079</v>
      </c>
      <c r="L105" s="729">
        <v>103.09032723529877</v>
      </c>
      <c r="M105" s="729">
        <v>99.677563798248002</v>
      </c>
      <c r="N105" s="727">
        <v>102.53534383176125</v>
      </c>
      <c r="O105" s="728">
        <v>101.02591362167178</v>
      </c>
      <c r="P105" s="729">
        <v>100.98225214872723</v>
      </c>
      <c r="Q105" s="729">
        <v>106.61393559163118</v>
      </c>
      <c r="R105" s="729">
        <v>98.464669492987255</v>
      </c>
      <c r="S105" s="772">
        <v>101.46753208795789</v>
      </c>
      <c r="T105" s="1892">
        <v>102.05937419231371</v>
      </c>
    </row>
    <row r="106" spans="1:20" ht="15">
      <c r="A106" s="1877"/>
      <c r="B106" s="725"/>
      <c r="C106" s="1913" t="s">
        <v>1100</v>
      </c>
      <c r="D106" s="774">
        <v>99.899503192018386</v>
      </c>
      <c r="E106" s="726">
        <v>102.3167929500836</v>
      </c>
      <c r="F106" s="729">
        <v>103.18850755043009</v>
      </c>
      <c r="G106" s="729">
        <v>102.31755327788076</v>
      </c>
      <c r="H106" s="729">
        <v>101.42335846141135</v>
      </c>
      <c r="I106" s="772">
        <v>101.8691593739953</v>
      </c>
      <c r="J106" s="773">
        <v>104.67516842960445</v>
      </c>
      <c r="K106" s="729">
        <v>106.29710383699694</v>
      </c>
      <c r="L106" s="729">
        <v>104.81198656875733</v>
      </c>
      <c r="M106" s="729">
        <v>100.79552598297686</v>
      </c>
      <c r="N106" s="727">
        <v>104.15882996790106</v>
      </c>
      <c r="O106" s="728">
        <v>101.61651579823759</v>
      </c>
      <c r="P106" s="729">
        <v>102.12114972935197</v>
      </c>
      <c r="Q106" s="729">
        <v>106.60825608880428</v>
      </c>
      <c r="R106" s="729">
        <v>99.531913987372889</v>
      </c>
      <c r="S106" s="772">
        <v>102.33570955134776</v>
      </c>
      <c r="T106" s="1892">
        <v>103.17833219514739</v>
      </c>
    </row>
    <row r="107" spans="1:20" ht="15">
      <c r="A107" s="1877"/>
      <c r="B107" s="725"/>
      <c r="C107" s="1913" t="s">
        <v>746</v>
      </c>
      <c r="D107" s="774">
        <v>98.899878293654609</v>
      </c>
      <c r="E107" s="726">
        <v>102.94713629735183</v>
      </c>
      <c r="F107" s="729">
        <v>104.2345607940524</v>
      </c>
      <c r="G107" s="729">
        <v>105.82448533240732</v>
      </c>
      <c r="H107" s="729">
        <v>101.84040714773403</v>
      </c>
      <c r="I107" s="772">
        <v>102.37169148796337</v>
      </c>
      <c r="J107" s="773">
        <v>103.4854859771973</v>
      </c>
      <c r="K107" s="729">
        <v>106.96932483436586</v>
      </c>
      <c r="L107" s="729">
        <v>103.77936472685265</v>
      </c>
      <c r="M107" s="729">
        <v>100.71649787828584</v>
      </c>
      <c r="N107" s="727">
        <v>103.28128148740352</v>
      </c>
      <c r="O107" s="728">
        <v>100.16235801750373</v>
      </c>
      <c r="P107" s="729">
        <v>102.06582108942885</v>
      </c>
      <c r="Q107" s="729">
        <v>106.70031596020506</v>
      </c>
      <c r="R107" s="729">
        <v>101.71909101448573</v>
      </c>
      <c r="S107" s="772">
        <v>101.95489115992493</v>
      </c>
      <c r="T107" s="1892">
        <v>102.76560607393134</v>
      </c>
    </row>
    <row r="108" spans="1:20" ht="15">
      <c r="A108" s="1877"/>
      <c r="B108" s="725"/>
      <c r="C108" s="1913" t="s">
        <v>747</v>
      </c>
      <c r="D108" s="774">
        <v>99.409688498432615</v>
      </c>
      <c r="E108" s="726">
        <v>101.60232960972054</v>
      </c>
      <c r="F108" s="729">
        <v>102.46420708313623</v>
      </c>
      <c r="G108" s="729">
        <v>106.30624170868451</v>
      </c>
      <c r="H108" s="729">
        <v>100.85199027187338</v>
      </c>
      <c r="I108" s="772">
        <v>101.37979752816624</v>
      </c>
      <c r="J108" s="773">
        <v>104.13065300582086</v>
      </c>
      <c r="K108" s="729">
        <v>106.04284915784733</v>
      </c>
      <c r="L108" s="729">
        <v>104.29195605033368</v>
      </c>
      <c r="M108" s="729">
        <v>101.58759004718956</v>
      </c>
      <c r="N108" s="727">
        <v>103.85217219876586</v>
      </c>
      <c r="O108" s="728">
        <v>101.7053564469378</v>
      </c>
      <c r="P108" s="729">
        <v>100.31937567511507</v>
      </c>
      <c r="Q108" s="729">
        <v>106.64288551025103</v>
      </c>
      <c r="R108" s="729">
        <v>99.268462386004359</v>
      </c>
      <c r="S108" s="772">
        <v>101.30016821163203</v>
      </c>
      <c r="T108" s="1892">
        <v>102.67119600584692</v>
      </c>
    </row>
    <row r="109" spans="1:20" ht="15">
      <c r="A109" s="1877"/>
      <c r="B109" s="725"/>
      <c r="C109" s="1913" t="s">
        <v>1101</v>
      </c>
      <c r="D109" s="774">
        <v>98.886490915131603</v>
      </c>
      <c r="E109" s="726">
        <v>101.60153133854659</v>
      </c>
      <c r="F109" s="729">
        <v>102.75420855470023</v>
      </c>
      <c r="G109" s="729">
        <v>106.15339305058434</v>
      </c>
      <c r="H109" s="729">
        <v>100.6401134511901</v>
      </c>
      <c r="I109" s="772">
        <v>101.3056134086133</v>
      </c>
      <c r="J109" s="773">
        <v>104.65776765633187</v>
      </c>
      <c r="K109" s="729">
        <v>107.15089321262242</v>
      </c>
      <c r="L109" s="729">
        <v>104.86807492117821</v>
      </c>
      <c r="M109" s="729">
        <v>100.74349941773596</v>
      </c>
      <c r="N109" s="727">
        <v>104.19733667832304</v>
      </c>
      <c r="O109" s="728">
        <v>100.40709054660947</v>
      </c>
      <c r="P109" s="729">
        <v>98.467661085122629</v>
      </c>
      <c r="Q109" s="729">
        <v>105.23306721211905</v>
      </c>
      <c r="R109" s="729">
        <v>95.226318312432852</v>
      </c>
      <c r="S109" s="772">
        <v>99.588589932636637</v>
      </c>
      <c r="T109" s="1892">
        <v>102.47580241364864</v>
      </c>
    </row>
    <row r="110" spans="1:20" ht="15">
      <c r="A110" s="1877"/>
      <c r="B110" s="725"/>
      <c r="C110" s="1913" t="s">
        <v>749</v>
      </c>
      <c r="D110" s="774">
        <v>98.810378859000707</v>
      </c>
      <c r="E110" s="726">
        <v>101.52314040506265</v>
      </c>
      <c r="F110" s="729">
        <v>102.20915386641157</v>
      </c>
      <c r="G110" s="729">
        <v>105.64411950861282</v>
      </c>
      <c r="H110" s="729">
        <v>100.21764506280371</v>
      </c>
      <c r="I110" s="772">
        <v>100.92563397080863</v>
      </c>
      <c r="J110" s="773">
        <v>105.02764487118905</v>
      </c>
      <c r="K110" s="729">
        <v>107.82557347905349</v>
      </c>
      <c r="L110" s="729">
        <v>105.26366375570555</v>
      </c>
      <c r="M110" s="729">
        <v>100.05762464088377</v>
      </c>
      <c r="N110" s="727">
        <v>104.41705795949775</v>
      </c>
      <c r="O110" s="728">
        <v>98.532645177782214</v>
      </c>
      <c r="P110" s="729">
        <v>98.865714819291668</v>
      </c>
      <c r="Q110" s="729">
        <v>103.8566885982837</v>
      </c>
      <c r="R110" s="729">
        <v>93.063826512463052</v>
      </c>
      <c r="S110" s="772">
        <v>99.087279817562504</v>
      </c>
      <c r="T110" s="1892">
        <v>102.38769033358605</v>
      </c>
    </row>
    <row r="111" spans="1:20" ht="15">
      <c r="A111" s="1877"/>
      <c r="B111" s="725"/>
      <c r="C111" s="1913" t="s">
        <v>750</v>
      </c>
      <c r="D111" s="774">
        <v>97.774768406536822</v>
      </c>
      <c r="E111" s="726">
        <v>100.61948280943361</v>
      </c>
      <c r="F111" s="729">
        <v>101.8201137162669</v>
      </c>
      <c r="G111" s="729">
        <v>104.40938363015474</v>
      </c>
      <c r="H111" s="729">
        <v>100.3361620208558</v>
      </c>
      <c r="I111" s="772">
        <v>100.55547708229697</v>
      </c>
      <c r="J111" s="773">
        <v>104.68751620074374</v>
      </c>
      <c r="K111" s="729">
        <v>109.60899754354755</v>
      </c>
      <c r="L111" s="729">
        <v>105.10266708537758</v>
      </c>
      <c r="M111" s="729">
        <v>100.98437747441599</v>
      </c>
      <c r="N111" s="727">
        <v>104.43295105401393</v>
      </c>
      <c r="O111" s="728">
        <v>98.31495883999726</v>
      </c>
      <c r="P111" s="729">
        <v>101.2693066774289</v>
      </c>
      <c r="Q111" s="729">
        <v>106.46362175485335</v>
      </c>
      <c r="R111" s="729">
        <v>93.365053745178386</v>
      </c>
      <c r="S111" s="772">
        <v>100.69502346890357</v>
      </c>
      <c r="T111" s="1892">
        <v>102.63620814052472</v>
      </c>
    </row>
    <row r="112" spans="1:20" ht="15">
      <c r="A112" s="1877"/>
      <c r="B112" s="725"/>
      <c r="C112" s="1878"/>
      <c r="D112" s="774"/>
      <c r="E112" s="726"/>
      <c r="F112" s="729"/>
      <c r="G112" s="729"/>
      <c r="H112" s="729"/>
      <c r="I112" s="772"/>
      <c r="J112" s="773"/>
      <c r="K112" s="729"/>
      <c r="L112" s="729"/>
      <c r="M112" s="729"/>
      <c r="N112" s="727"/>
      <c r="O112" s="728"/>
      <c r="P112" s="729"/>
      <c r="Q112" s="729"/>
      <c r="R112" s="729"/>
      <c r="S112" s="772"/>
      <c r="T112" s="1892"/>
    </row>
    <row r="113" spans="1:20" ht="15">
      <c r="A113" s="1877" t="s">
        <v>1248</v>
      </c>
      <c r="B113" s="725"/>
      <c r="C113" s="1913" t="s">
        <v>739</v>
      </c>
      <c r="D113" s="774">
        <v>97.3783359458956</v>
      </c>
      <c r="E113" s="726">
        <v>100.01414221207297</v>
      </c>
      <c r="F113" s="729">
        <v>102.24584549769108</v>
      </c>
      <c r="G113" s="729">
        <v>104.99343500487059</v>
      </c>
      <c r="H113" s="729">
        <v>100.83380039329765</v>
      </c>
      <c r="I113" s="772">
        <v>100.78992390958892</v>
      </c>
      <c r="J113" s="773">
        <v>106.01042505270756</v>
      </c>
      <c r="K113" s="729">
        <v>109.16861281687697</v>
      </c>
      <c r="L113" s="729">
        <v>106.27683354901362</v>
      </c>
      <c r="M113" s="729">
        <v>101.29626824291977</v>
      </c>
      <c r="N113" s="727">
        <v>105.46689429125321</v>
      </c>
      <c r="O113" s="728">
        <v>98.899699726260565</v>
      </c>
      <c r="P113" s="729">
        <v>99.527483920008351</v>
      </c>
      <c r="Q113" s="729">
        <v>104.69866576302812</v>
      </c>
      <c r="R113" s="729">
        <v>96.10725314333844</v>
      </c>
      <c r="S113" s="772">
        <v>99.749050195289072</v>
      </c>
      <c r="T113" s="1892">
        <v>103.04632233685862</v>
      </c>
    </row>
    <row r="114" spans="1:20" ht="15">
      <c r="A114" s="1877"/>
      <c r="B114" s="725"/>
      <c r="C114" s="1913" t="s">
        <v>740</v>
      </c>
      <c r="D114" s="774">
        <v>96.530507664195625</v>
      </c>
      <c r="E114" s="726">
        <v>99.402595466436139</v>
      </c>
      <c r="F114" s="729">
        <v>99.591452078858225</v>
      </c>
      <c r="G114" s="729">
        <v>103.59083917500037</v>
      </c>
      <c r="H114" s="729">
        <v>100.16793658819984</v>
      </c>
      <c r="I114" s="772">
        <v>99.404286594450838</v>
      </c>
      <c r="J114" s="773">
        <v>105.49691639000088</v>
      </c>
      <c r="K114" s="729">
        <v>108.68097295254647</v>
      </c>
      <c r="L114" s="729">
        <v>105.76550704525101</v>
      </c>
      <c r="M114" s="729">
        <v>100.9195651133373</v>
      </c>
      <c r="N114" s="727">
        <v>104.97746023323914</v>
      </c>
      <c r="O114" s="728">
        <v>100.11241014450228</v>
      </c>
      <c r="P114" s="729">
        <v>98.552922995657909</v>
      </c>
      <c r="Q114" s="729">
        <v>104.61344512679027</v>
      </c>
      <c r="R114" s="729">
        <v>95.523204662889214</v>
      </c>
      <c r="S114" s="772">
        <v>99.502195389799539</v>
      </c>
      <c r="T114" s="1892">
        <v>102.37345353228841</v>
      </c>
    </row>
    <row r="115" spans="1:20" ht="15">
      <c r="A115" s="1877"/>
      <c r="B115" s="725"/>
      <c r="C115" s="1913" t="s">
        <v>741</v>
      </c>
      <c r="D115" s="774">
        <v>98.651434508132937</v>
      </c>
      <c r="E115" s="726">
        <v>100.55233760391923</v>
      </c>
      <c r="F115" s="729">
        <v>99.860582213345879</v>
      </c>
      <c r="G115" s="729">
        <v>102.72501307512944</v>
      </c>
      <c r="H115" s="729">
        <v>98.945943708270335</v>
      </c>
      <c r="I115" s="772">
        <v>99.451747741329129</v>
      </c>
      <c r="J115" s="773">
        <v>106.03132952709883</v>
      </c>
      <c r="K115" s="729">
        <v>109.65512281392948</v>
      </c>
      <c r="L115" s="729">
        <v>106.33701411350039</v>
      </c>
      <c r="M115" s="729">
        <v>103.55817620971777</v>
      </c>
      <c r="N115" s="727">
        <v>105.88511964552254</v>
      </c>
      <c r="O115" s="728">
        <v>103.82776404517421</v>
      </c>
      <c r="P115" s="729">
        <v>100.13883210133518</v>
      </c>
      <c r="Q115" s="729">
        <v>109.41592951256317</v>
      </c>
      <c r="R115" s="729">
        <v>97.406333176262649</v>
      </c>
      <c r="S115" s="772">
        <v>102.02134045677332</v>
      </c>
      <c r="T115" s="1892">
        <v>103.39391249297735</v>
      </c>
    </row>
    <row r="116" spans="1:20" ht="15">
      <c r="A116" s="1877"/>
      <c r="B116" s="725"/>
      <c r="C116" s="1913" t="s">
        <v>1098</v>
      </c>
      <c r="D116" s="774">
        <v>98.760578906078365</v>
      </c>
      <c r="E116" s="726">
        <v>101.85587580805141</v>
      </c>
      <c r="F116" s="729">
        <v>99.929540537407689</v>
      </c>
      <c r="G116" s="729">
        <v>103.3168040559578</v>
      </c>
      <c r="H116" s="729">
        <v>102.03627857758299</v>
      </c>
      <c r="I116" s="772">
        <v>100.80208388108056</v>
      </c>
      <c r="J116" s="773">
        <v>109.11145687668247</v>
      </c>
      <c r="K116" s="729">
        <v>111.82917810483092</v>
      </c>
      <c r="L116" s="729">
        <v>109.34070987866811</v>
      </c>
      <c r="M116" s="729">
        <v>103.77496378499183</v>
      </c>
      <c r="N116" s="727">
        <v>108.43560855322626</v>
      </c>
      <c r="O116" s="728">
        <v>103.71191904132225</v>
      </c>
      <c r="P116" s="729">
        <v>99.885135503725493</v>
      </c>
      <c r="Q116" s="729">
        <v>109.8820527949259</v>
      </c>
      <c r="R116" s="729">
        <v>98.762271823011829</v>
      </c>
      <c r="S116" s="772">
        <v>101.92260823488942</v>
      </c>
      <c r="T116" s="1892">
        <v>105.07560604273675</v>
      </c>
    </row>
    <row r="117" spans="1:20" ht="15">
      <c r="A117" s="1877"/>
      <c r="B117" s="725"/>
      <c r="C117" s="1913" t="s">
        <v>743</v>
      </c>
      <c r="D117" s="774">
        <v>97.055094204432763</v>
      </c>
      <c r="E117" s="726">
        <v>102.00248517619964</v>
      </c>
      <c r="F117" s="729">
        <v>99.495793214690238</v>
      </c>
      <c r="G117" s="729">
        <v>101.19964988370597</v>
      </c>
      <c r="H117" s="729">
        <v>100.30167091389001</v>
      </c>
      <c r="I117" s="772">
        <v>99.660087199416523</v>
      </c>
      <c r="J117" s="773">
        <v>107.69769813436167</v>
      </c>
      <c r="K117" s="729">
        <v>110.06910852944856</v>
      </c>
      <c r="L117" s="729">
        <v>107.8977381334546</v>
      </c>
      <c r="M117" s="729">
        <v>101.96406751077116</v>
      </c>
      <c r="N117" s="727">
        <v>106.93280494122222</v>
      </c>
      <c r="O117" s="728">
        <v>101.28684496338307</v>
      </c>
      <c r="P117" s="729">
        <v>97.519911856035634</v>
      </c>
      <c r="Q117" s="729">
        <v>107.819552976418</v>
      </c>
      <c r="R117" s="729">
        <v>96.961267610068589</v>
      </c>
      <c r="S117" s="772">
        <v>99.585382771587518</v>
      </c>
      <c r="T117" s="1892">
        <v>103.49228110061813</v>
      </c>
    </row>
    <row r="118" spans="1:20" ht="15">
      <c r="A118" s="1877"/>
      <c r="B118" s="725"/>
      <c r="C118" s="1913" t="s">
        <v>1099</v>
      </c>
      <c r="D118" s="774">
        <v>97.665573866759658</v>
      </c>
      <c r="E118" s="726">
        <v>101.98130531079455</v>
      </c>
      <c r="F118" s="729">
        <v>98.478548062095101</v>
      </c>
      <c r="G118" s="729">
        <v>100.83979292902399</v>
      </c>
      <c r="H118" s="729">
        <v>99.693043361066586</v>
      </c>
      <c r="I118" s="772">
        <v>99.172204441964524</v>
      </c>
      <c r="J118" s="773">
        <v>106.94461726537456</v>
      </c>
      <c r="K118" s="729">
        <v>110.37718121395949</v>
      </c>
      <c r="L118" s="729">
        <v>107.23417072713886</v>
      </c>
      <c r="M118" s="729">
        <v>102.10922186197924</v>
      </c>
      <c r="N118" s="727">
        <v>106.40075182289748</v>
      </c>
      <c r="O118" s="728">
        <v>100.60435056890401</v>
      </c>
      <c r="P118" s="729">
        <v>97.187577078562086</v>
      </c>
      <c r="Q118" s="729">
        <v>110.91622806771923</v>
      </c>
      <c r="R118" s="729">
        <v>96.65743618347264</v>
      </c>
      <c r="S118" s="772">
        <v>99.484189406307451</v>
      </c>
      <c r="T118" s="1892">
        <v>103.06205056808447</v>
      </c>
    </row>
    <row r="119" spans="1:20" ht="15">
      <c r="A119" s="1877"/>
      <c r="B119" s="725"/>
      <c r="C119" s="1913" t="s">
        <v>1100</v>
      </c>
      <c r="D119" s="774">
        <v>97.359913291294703</v>
      </c>
      <c r="E119" s="726">
        <v>101.82707292370931</v>
      </c>
      <c r="F119" s="729">
        <v>98.279177932875683</v>
      </c>
      <c r="G119" s="729">
        <v>101.40642063580576</v>
      </c>
      <c r="H119" s="729">
        <v>99.739367650825088</v>
      </c>
      <c r="I119" s="772">
        <v>99.075189375060575</v>
      </c>
      <c r="J119" s="773">
        <v>106.83473756110153</v>
      </c>
      <c r="K119" s="729">
        <v>110.5470289509425</v>
      </c>
      <c r="L119" s="729">
        <v>107.14788739286196</v>
      </c>
      <c r="M119" s="729">
        <v>101.54377734624491</v>
      </c>
      <c r="N119" s="727">
        <v>106.23654732349047</v>
      </c>
      <c r="O119" s="728">
        <v>101.66490598977619</v>
      </c>
      <c r="P119" s="729">
        <v>96.70944403587859</v>
      </c>
      <c r="Q119" s="729">
        <v>109.80295934701103</v>
      </c>
      <c r="R119" s="729">
        <v>95.442274782616579</v>
      </c>
      <c r="S119" s="772">
        <v>99.367462505432371</v>
      </c>
      <c r="T119" s="1892">
        <v>102.9253567829499</v>
      </c>
    </row>
    <row r="120" spans="1:20" ht="15">
      <c r="A120" s="1877"/>
      <c r="B120" s="725"/>
      <c r="C120" s="1913" t="s">
        <v>746</v>
      </c>
      <c r="D120" s="774">
        <v>97.447739974841753</v>
      </c>
      <c r="E120" s="726">
        <v>101.76752485617244</v>
      </c>
      <c r="F120" s="729">
        <v>97.397551117847541</v>
      </c>
      <c r="G120" s="729">
        <v>100.05152016216732</v>
      </c>
      <c r="H120" s="729">
        <v>100.13328080072999</v>
      </c>
      <c r="I120" s="772">
        <v>98.897763860281387</v>
      </c>
      <c r="J120" s="773">
        <v>106.58323335434302</v>
      </c>
      <c r="K120" s="729">
        <v>110.96137428327165</v>
      </c>
      <c r="L120" s="729">
        <v>106.95255083277948</v>
      </c>
      <c r="M120" s="729">
        <v>102.66110527135933</v>
      </c>
      <c r="N120" s="727">
        <v>106.2546761902197</v>
      </c>
      <c r="O120" s="728">
        <v>101.33415240676442</v>
      </c>
      <c r="P120" s="729">
        <v>99.806019304865757</v>
      </c>
      <c r="Q120" s="729">
        <v>110.0735703875699</v>
      </c>
      <c r="R120" s="729">
        <v>96.64051301565209</v>
      </c>
      <c r="S120" s="772">
        <v>101.14886976829538</v>
      </c>
      <c r="T120" s="1892">
        <v>103.26182341890474</v>
      </c>
    </row>
    <row r="121" spans="1:20" ht="15">
      <c r="A121" s="1877"/>
      <c r="B121" s="725"/>
      <c r="C121" s="1913" t="s">
        <v>747</v>
      </c>
      <c r="D121" s="774">
        <v>98.846002679320989</v>
      </c>
      <c r="E121" s="726">
        <v>106.39323955513207</v>
      </c>
      <c r="F121" s="729">
        <v>102.77660021176536</v>
      </c>
      <c r="G121" s="729">
        <v>104.63481399506126</v>
      </c>
      <c r="H121" s="729">
        <v>104.61531445477418</v>
      </c>
      <c r="I121" s="772">
        <v>103.18686443775816</v>
      </c>
      <c r="J121" s="773">
        <v>113.55817981000602</v>
      </c>
      <c r="K121" s="729">
        <v>115.81871892586815</v>
      </c>
      <c r="L121" s="729">
        <v>113.74886727752468</v>
      </c>
      <c r="M121" s="729">
        <v>108.42453210360536</v>
      </c>
      <c r="N121" s="727">
        <v>112.88302418265438</v>
      </c>
      <c r="O121" s="728">
        <v>105.14848633077253</v>
      </c>
      <c r="P121" s="729">
        <v>104.24709187985151</v>
      </c>
      <c r="Q121" s="729">
        <v>115.19379331331299</v>
      </c>
      <c r="R121" s="729">
        <v>99.084922588542369</v>
      </c>
      <c r="S121" s="772">
        <v>105.41819116009515</v>
      </c>
      <c r="T121" s="1892">
        <v>108.78442777798517</v>
      </c>
    </row>
    <row r="122" spans="1:20" ht="15">
      <c r="A122" s="1877"/>
      <c r="B122" s="725"/>
      <c r="C122" s="1913" t="s">
        <v>1101</v>
      </c>
      <c r="D122" s="774">
        <v>101.45685121194555</v>
      </c>
      <c r="E122" s="726">
        <v>108.80647647742295</v>
      </c>
      <c r="F122" s="729">
        <v>101.08915438694071</v>
      </c>
      <c r="G122" s="729">
        <v>104.56373014072837</v>
      </c>
      <c r="H122" s="729">
        <v>104.9624209228853</v>
      </c>
      <c r="I122" s="772">
        <v>103.38329179571821</v>
      </c>
      <c r="J122" s="773">
        <v>113.27353761607968</v>
      </c>
      <c r="K122" s="729">
        <v>114.40239726557846</v>
      </c>
      <c r="L122" s="729">
        <v>113.3687624172063</v>
      </c>
      <c r="M122" s="729">
        <v>110.34321830628693</v>
      </c>
      <c r="N122" s="727">
        <v>112.87674859931273</v>
      </c>
      <c r="O122" s="728">
        <v>105.52301741541066</v>
      </c>
      <c r="P122" s="729">
        <v>103.37029031025557</v>
      </c>
      <c r="Q122" s="729">
        <v>117.71209855106217</v>
      </c>
      <c r="R122" s="729">
        <v>103.63344963057021</v>
      </c>
      <c r="S122" s="772">
        <v>105.38416273696076</v>
      </c>
      <c r="T122" s="1892">
        <v>108.82532244339274</v>
      </c>
    </row>
    <row r="123" spans="1:20" ht="15">
      <c r="A123" s="1877"/>
      <c r="B123" s="725"/>
      <c r="C123" s="1913" t="s">
        <v>749</v>
      </c>
      <c r="D123" s="774">
        <v>101.83889147140522</v>
      </c>
      <c r="E123" s="726">
        <v>106.8879905467688</v>
      </c>
      <c r="F123" s="729">
        <v>100.17703455656168</v>
      </c>
      <c r="G123" s="729">
        <v>104.60680013384581</v>
      </c>
      <c r="H123" s="729">
        <v>103.57204995697693</v>
      </c>
      <c r="I123" s="772">
        <v>102.44573820765183</v>
      </c>
      <c r="J123" s="773">
        <v>112.2976870640219</v>
      </c>
      <c r="K123" s="729">
        <v>111.45171445603009</v>
      </c>
      <c r="L123" s="729">
        <v>112.22632516053784</v>
      </c>
      <c r="M123" s="729">
        <v>106.78514250447067</v>
      </c>
      <c r="N123" s="727">
        <v>111.34148033450938</v>
      </c>
      <c r="O123" s="728">
        <v>102.7658308233673</v>
      </c>
      <c r="P123" s="729">
        <v>102.03192508523776</v>
      </c>
      <c r="Q123" s="729">
        <v>115.0982200622088</v>
      </c>
      <c r="R123" s="729">
        <v>102.80849352719586</v>
      </c>
      <c r="S123" s="772">
        <v>103.52800907806798</v>
      </c>
      <c r="T123" s="1892">
        <v>107.37905872121884</v>
      </c>
    </row>
    <row r="124" spans="1:20" ht="15">
      <c r="A124" s="1877"/>
      <c r="B124" s="725"/>
      <c r="C124" s="1913" t="s">
        <v>750</v>
      </c>
      <c r="D124" s="774">
        <v>98.957598798125233</v>
      </c>
      <c r="E124" s="726">
        <v>103.5065521417399</v>
      </c>
      <c r="F124" s="729">
        <v>100.94674737261307</v>
      </c>
      <c r="G124" s="729">
        <v>98.963999005995987</v>
      </c>
      <c r="H124" s="729">
        <v>102.34967350725466</v>
      </c>
      <c r="I124" s="772">
        <v>101.31177269592676</v>
      </c>
      <c r="J124" s="773">
        <v>108.54915575599235</v>
      </c>
      <c r="K124" s="729">
        <v>108.9507745044737</v>
      </c>
      <c r="L124" s="729">
        <v>108.58303425051542</v>
      </c>
      <c r="M124" s="729">
        <v>105.15053370646886</v>
      </c>
      <c r="N124" s="727">
        <v>108.02484119971741</v>
      </c>
      <c r="O124" s="728">
        <v>99.41254597781041</v>
      </c>
      <c r="P124" s="729">
        <v>96.369206054562497</v>
      </c>
      <c r="Q124" s="729">
        <v>111.34180920403783</v>
      </c>
      <c r="R124" s="729">
        <v>97.988715567134676</v>
      </c>
      <c r="S124" s="772">
        <v>98.73931461215679</v>
      </c>
      <c r="T124" s="1892">
        <v>104.32452082534327</v>
      </c>
    </row>
    <row r="125" spans="1:20" ht="15">
      <c r="A125" s="1877"/>
      <c r="B125" s="725"/>
      <c r="C125" s="1878"/>
      <c r="D125" s="774"/>
      <c r="E125" s="726"/>
      <c r="F125" s="729"/>
      <c r="G125" s="729"/>
      <c r="H125" s="729"/>
      <c r="I125" s="772"/>
      <c r="J125" s="773"/>
      <c r="K125" s="729"/>
      <c r="L125" s="729"/>
      <c r="M125" s="729"/>
      <c r="N125" s="727"/>
      <c r="O125" s="728"/>
      <c r="P125" s="729"/>
      <c r="Q125" s="729"/>
      <c r="R125" s="729"/>
      <c r="S125" s="772"/>
      <c r="T125" s="1892"/>
    </row>
    <row r="126" spans="1:20" ht="15">
      <c r="A126" s="1877" t="s">
        <v>1273</v>
      </c>
      <c r="B126" s="733"/>
      <c r="C126" s="1913" t="s">
        <v>739</v>
      </c>
      <c r="D126" s="774">
        <v>98.509911580228206</v>
      </c>
      <c r="E126" s="726">
        <v>102.75099373801575</v>
      </c>
      <c r="F126" s="729">
        <v>98.75117370603499</v>
      </c>
      <c r="G126" s="729">
        <v>90.618501298126475</v>
      </c>
      <c r="H126" s="729">
        <v>102.52458749359995</v>
      </c>
      <c r="I126" s="772">
        <v>100.25567179580507</v>
      </c>
      <c r="J126" s="773">
        <v>107.41127775026361</v>
      </c>
      <c r="K126" s="729">
        <v>106.08093981939388</v>
      </c>
      <c r="L126" s="729">
        <v>107.29905727630609</v>
      </c>
      <c r="M126" s="729">
        <v>103.58445896409962</v>
      </c>
      <c r="N126" s="727">
        <v>106.69498950187383</v>
      </c>
      <c r="O126" s="728">
        <v>97.896035891780528</v>
      </c>
      <c r="P126" s="729">
        <v>96.397160262392788</v>
      </c>
      <c r="Q126" s="729">
        <v>109.22559025843796</v>
      </c>
      <c r="R126" s="729">
        <v>95.762877796577484</v>
      </c>
      <c r="S126" s="772">
        <v>98.050813994616988</v>
      </c>
      <c r="T126" s="1892">
        <v>103.20060614406276</v>
      </c>
    </row>
    <row r="127" spans="1:20" ht="15">
      <c r="A127" s="1877"/>
      <c r="B127" s="725"/>
      <c r="C127" s="1913" t="s">
        <v>740</v>
      </c>
      <c r="D127" s="774">
        <v>98.265020882393372</v>
      </c>
      <c r="E127" s="726">
        <v>101.13795138164416</v>
      </c>
      <c r="F127" s="729">
        <v>98.207379547274002</v>
      </c>
      <c r="G127" s="729">
        <v>103.64676002802071</v>
      </c>
      <c r="H127" s="729">
        <v>100.60954026213544</v>
      </c>
      <c r="I127" s="772">
        <v>99.540621255984561</v>
      </c>
      <c r="J127" s="773">
        <v>105.51169201253479</v>
      </c>
      <c r="K127" s="729">
        <v>107.23416117791636</v>
      </c>
      <c r="L127" s="729">
        <v>105.6569906630739</v>
      </c>
      <c r="M127" s="729">
        <v>103.50490239145375</v>
      </c>
      <c r="N127" s="727">
        <v>105.30701818601025</v>
      </c>
      <c r="O127" s="728">
        <v>99.002992552080741</v>
      </c>
      <c r="P127" s="729">
        <v>94.431215528828503</v>
      </c>
      <c r="Q127" s="729">
        <v>109.26076859969892</v>
      </c>
      <c r="R127" s="729">
        <v>94.404598437331131</v>
      </c>
      <c r="S127" s="772">
        <v>97.181525712558781</v>
      </c>
      <c r="T127" s="1892">
        <v>102.09720998981896</v>
      </c>
    </row>
    <row r="128" spans="1:20" ht="15">
      <c r="A128" s="1877"/>
      <c r="B128" s="725"/>
      <c r="C128" s="1913" t="s">
        <v>741</v>
      </c>
      <c r="D128" s="774">
        <v>99.443393269594395</v>
      </c>
      <c r="E128" s="726">
        <v>102.37615160664519</v>
      </c>
      <c r="F128" s="729">
        <v>95.525250502824605</v>
      </c>
      <c r="G128" s="729">
        <v>99.737613524823132</v>
      </c>
      <c r="H128" s="729">
        <v>101.14099100807297</v>
      </c>
      <c r="I128" s="772">
        <v>99.022895066857942</v>
      </c>
      <c r="J128" s="773">
        <v>109.13678753820365</v>
      </c>
      <c r="K128" s="729">
        <v>107.25954197678966</v>
      </c>
      <c r="L128" s="729">
        <v>108.97843274597518</v>
      </c>
      <c r="M128" s="729">
        <v>104.11913244412638</v>
      </c>
      <c r="N128" s="727">
        <v>108.18821359657483</v>
      </c>
      <c r="O128" s="728">
        <v>98.473351074840963</v>
      </c>
      <c r="P128" s="729">
        <v>99.196711632439275</v>
      </c>
      <c r="Q128" s="729">
        <v>108.33846348778901</v>
      </c>
      <c r="R128" s="729">
        <v>96.461695160172752</v>
      </c>
      <c r="S128" s="772">
        <v>99.793784487053784</v>
      </c>
      <c r="T128" s="1892">
        <v>104.03360013673321</v>
      </c>
    </row>
    <row r="129" spans="1:20" ht="15">
      <c r="A129" s="1880"/>
      <c r="B129" s="725"/>
      <c r="C129" s="1913" t="s">
        <v>1098</v>
      </c>
      <c r="D129" s="774">
        <v>93.947817132295313</v>
      </c>
      <c r="E129" s="726">
        <v>98.061828500120328</v>
      </c>
      <c r="F129" s="729">
        <v>90.349763140191072</v>
      </c>
      <c r="G129" s="729">
        <v>93.272408257436354</v>
      </c>
      <c r="H129" s="729">
        <v>95.841516182542847</v>
      </c>
      <c r="I129" s="772">
        <v>93.782154348529161</v>
      </c>
      <c r="J129" s="773">
        <v>100.23302680810802</v>
      </c>
      <c r="K129" s="729">
        <v>98.741922885328322</v>
      </c>
      <c r="L129" s="729">
        <v>100.10724494092118</v>
      </c>
      <c r="M129" s="729">
        <v>97.124959941523755</v>
      </c>
      <c r="N129" s="727">
        <v>99.622265917378101</v>
      </c>
      <c r="O129" s="728">
        <v>92.581521541963198</v>
      </c>
      <c r="P129" s="729">
        <v>94.130978917609809</v>
      </c>
      <c r="Q129" s="729">
        <v>102.46894556709815</v>
      </c>
      <c r="R129" s="729">
        <v>92.840103605622517</v>
      </c>
      <c r="S129" s="772">
        <v>94.453159170083552</v>
      </c>
      <c r="T129" s="1892">
        <v>97.012631776551032</v>
      </c>
    </row>
    <row r="130" spans="1:20" ht="15">
      <c r="A130" s="1880"/>
      <c r="B130" s="725"/>
      <c r="C130" s="1913" t="s">
        <v>743</v>
      </c>
      <c r="D130" s="774">
        <v>86.994219912989351</v>
      </c>
      <c r="E130" s="726">
        <v>93.364142409606657</v>
      </c>
      <c r="F130" s="729">
        <v>85.035799683571042</v>
      </c>
      <c r="G130" s="729">
        <v>87.566621071361567</v>
      </c>
      <c r="H130" s="729">
        <v>89.783049201335899</v>
      </c>
      <c r="I130" s="772">
        <v>87.952172079359769</v>
      </c>
      <c r="J130" s="773">
        <v>92.018256564914566</v>
      </c>
      <c r="K130" s="729">
        <v>92.374326429582368</v>
      </c>
      <c r="L130" s="729">
        <v>92.048292789581836</v>
      </c>
      <c r="M130" s="729">
        <v>89.919376131475374</v>
      </c>
      <c r="N130" s="727">
        <v>91.702088479040867</v>
      </c>
      <c r="O130" s="728">
        <v>85.480601469818097</v>
      </c>
      <c r="P130" s="729">
        <v>88.745727474781745</v>
      </c>
      <c r="Q130" s="729">
        <v>94.552971120143368</v>
      </c>
      <c r="R130" s="729">
        <v>87.732577625308082</v>
      </c>
      <c r="S130" s="772">
        <v>88.336561592477125</v>
      </c>
      <c r="T130" s="1892">
        <v>90.016716271414424</v>
      </c>
    </row>
    <row r="131" spans="1:20" ht="15">
      <c r="A131" s="1880"/>
      <c r="B131" s="725"/>
      <c r="C131" s="1913" t="s">
        <v>1099</v>
      </c>
      <c r="D131" s="774">
        <v>79.402521656247785</v>
      </c>
      <c r="E131" s="726">
        <v>83.12215666550199</v>
      </c>
      <c r="F131" s="729">
        <v>74.217523075881431</v>
      </c>
      <c r="G131" s="729">
        <v>78.502140298317926</v>
      </c>
      <c r="H131" s="729">
        <v>82.089007924469215</v>
      </c>
      <c r="I131" s="772">
        <v>78.963283822996218</v>
      </c>
      <c r="J131" s="773">
        <v>84.374082749045158</v>
      </c>
      <c r="K131" s="729">
        <v>86.488124518388716</v>
      </c>
      <c r="L131" s="729">
        <v>84.552412452962287</v>
      </c>
      <c r="M131" s="729">
        <v>81.633319050487486</v>
      </c>
      <c r="N131" s="727">
        <v>84.077709643455705</v>
      </c>
      <c r="O131" s="728">
        <v>78.840092211207846</v>
      </c>
      <c r="P131" s="729">
        <v>82.69869956373293</v>
      </c>
      <c r="Q131" s="729">
        <v>84.07806987900976</v>
      </c>
      <c r="R131" s="729">
        <v>79.554352254603387</v>
      </c>
      <c r="S131" s="772">
        <v>81.630128772293276</v>
      </c>
      <c r="T131" s="1892">
        <v>82.227998093261405</v>
      </c>
    </row>
    <row r="132" spans="1:20" ht="15">
      <c r="A132" s="1880"/>
      <c r="B132" s="725"/>
      <c r="C132" s="1913" t="s">
        <v>1100</v>
      </c>
      <c r="D132" s="774">
        <v>77.069331059619699</v>
      </c>
      <c r="E132" s="726">
        <v>79.776764104924908</v>
      </c>
      <c r="F132" s="729">
        <v>72.215583685043654</v>
      </c>
      <c r="G132" s="729">
        <v>76.778545205255853</v>
      </c>
      <c r="H132" s="729">
        <v>80.563408858631107</v>
      </c>
      <c r="I132" s="772">
        <v>76.983261624991044</v>
      </c>
      <c r="J132" s="773">
        <v>81.531109118916305</v>
      </c>
      <c r="K132" s="729">
        <v>83.583395632003501</v>
      </c>
      <c r="L132" s="729">
        <v>81.704229466649863</v>
      </c>
      <c r="M132" s="729">
        <v>79.099881677787408</v>
      </c>
      <c r="N132" s="727">
        <v>81.28071057161992</v>
      </c>
      <c r="O132" s="728">
        <v>78.43906071763675</v>
      </c>
      <c r="P132" s="729">
        <v>80.962676737123331</v>
      </c>
      <c r="Q132" s="729">
        <v>81.222645634824914</v>
      </c>
      <c r="R132" s="729">
        <v>76.335400360425652</v>
      </c>
      <c r="S132" s="772">
        <v>80.128825146347708</v>
      </c>
      <c r="T132" s="1892">
        <v>79.916034566255263</v>
      </c>
    </row>
    <row r="133" spans="1:20" ht="15">
      <c r="A133" s="1880"/>
      <c r="B133" s="725"/>
      <c r="C133" s="1913" t="s">
        <v>746</v>
      </c>
      <c r="D133" s="774">
        <v>81.490413147933197</v>
      </c>
      <c r="E133" s="726">
        <v>82.785714470939055</v>
      </c>
      <c r="F133" s="729">
        <v>73.900301277771291</v>
      </c>
      <c r="G133" s="729">
        <v>80.146971579064541</v>
      </c>
      <c r="H133" s="729">
        <v>84.558031360404954</v>
      </c>
      <c r="I133" s="772">
        <v>80.165741388686996</v>
      </c>
      <c r="J133" s="773">
        <v>80.331926271288069</v>
      </c>
      <c r="K133" s="729">
        <v>83.256532811058847</v>
      </c>
      <c r="L133" s="729">
        <v>80.578631055400919</v>
      </c>
      <c r="M133" s="729">
        <v>79.309054160462381</v>
      </c>
      <c r="N133" s="727">
        <v>80.37217253016118</v>
      </c>
      <c r="O133" s="728">
        <v>76.952599284475014</v>
      </c>
      <c r="P133" s="729">
        <v>80.084210958907022</v>
      </c>
      <c r="Q133" s="729">
        <v>83.509277621905454</v>
      </c>
      <c r="R133" s="729">
        <v>80.192066648771828</v>
      </c>
      <c r="S133" s="772">
        <v>79.515189257853621</v>
      </c>
      <c r="T133" s="1892">
        <v>80.13865166724861</v>
      </c>
    </row>
    <row r="134" spans="1:20" ht="15">
      <c r="A134" s="1880"/>
      <c r="B134" s="725"/>
      <c r="C134" s="1913" t="s">
        <v>747</v>
      </c>
      <c r="D134" s="774">
        <v>80.750964761476624</v>
      </c>
      <c r="E134" s="726">
        <v>81.976492947909563</v>
      </c>
      <c r="F134" s="729">
        <v>73.316097397900421</v>
      </c>
      <c r="G134" s="729">
        <v>77.169471706468357</v>
      </c>
      <c r="H134" s="729">
        <v>83.264119427556523</v>
      </c>
      <c r="I134" s="772">
        <v>79.195974758033941</v>
      </c>
      <c r="J134" s="773">
        <v>78.437064107211867</v>
      </c>
      <c r="K134" s="729">
        <v>81.66954148805462</v>
      </c>
      <c r="L134" s="729">
        <v>78.709739293957824</v>
      </c>
      <c r="M134" s="729">
        <v>77.324143229550018</v>
      </c>
      <c r="N134" s="727">
        <v>78.484413737722448</v>
      </c>
      <c r="O134" s="728">
        <v>75.445014249961901</v>
      </c>
      <c r="P134" s="729">
        <v>79.275776031664961</v>
      </c>
      <c r="Q134" s="729">
        <v>81.514000986712176</v>
      </c>
      <c r="R134" s="729">
        <v>79.751705818621687</v>
      </c>
      <c r="S134" s="772">
        <v>78.400927392330658</v>
      </c>
      <c r="T134" s="1892">
        <v>78.652918472939618</v>
      </c>
    </row>
    <row r="135" spans="1:20" ht="15">
      <c r="A135" s="1880"/>
      <c r="B135" s="725"/>
      <c r="C135" s="1913" t="s">
        <v>1101</v>
      </c>
      <c r="D135" s="774">
        <v>83.677097148564755</v>
      </c>
      <c r="E135" s="726">
        <v>83.998128225826107</v>
      </c>
      <c r="F135" s="729">
        <v>74.425861798409926</v>
      </c>
      <c r="G135" s="729">
        <v>80.276342346449383</v>
      </c>
      <c r="H135" s="729">
        <v>84.651186047415848</v>
      </c>
      <c r="I135" s="772">
        <v>80.847940026287915</v>
      </c>
      <c r="J135" s="773">
        <v>80.723644122529151</v>
      </c>
      <c r="K135" s="729">
        <v>83.188540936600575</v>
      </c>
      <c r="L135" s="729">
        <v>80.931570155691759</v>
      </c>
      <c r="M135" s="729">
        <v>79.503822423159136</v>
      </c>
      <c r="N135" s="727">
        <v>80.69938989749059</v>
      </c>
      <c r="O135" s="728">
        <v>78.647590507457707</v>
      </c>
      <c r="P135" s="729">
        <v>79.915510413848551</v>
      </c>
      <c r="Q135" s="729">
        <v>82.248805076910045</v>
      </c>
      <c r="R135" s="729">
        <v>81.323815445876946</v>
      </c>
      <c r="S135" s="772">
        <v>79.815297124168154</v>
      </c>
      <c r="T135" s="1892">
        <v>80.552978635188026</v>
      </c>
    </row>
    <row r="136" spans="1:20" ht="15">
      <c r="A136" s="1880"/>
      <c r="B136" s="725"/>
      <c r="C136" s="1913" t="s">
        <v>749</v>
      </c>
      <c r="D136" s="774">
        <v>85.429097817891645</v>
      </c>
      <c r="E136" s="726">
        <v>84.464218509592541</v>
      </c>
      <c r="F136" s="729">
        <v>75.648879526369754</v>
      </c>
      <c r="G136" s="729">
        <v>81.423377622515147</v>
      </c>
      <c r="H136" s="729">
        <v>85.27585249526885</v>
      </c>
      <c r="I136" s="772">
        <v>81.863813298768463</v>
      </c>
      <c r="J136" s="773">
        <v>79.910419649637888</v>
      </c>
      <c r="K136" s="729">
        <v>83.450945133939513</v>
      </c>
      <c r="L136" s="729">
        <v>80.209080191961334</v>
      </c>
      <c r="M136" s="729">
        <v>78.99841110695283</v>
      </c>
      <c r="N136" s="727">
        <v>80.012201251551616</v>
      </c>
      <c r="O136" s="728">
        <v>77.554166930307716</v>
      </c>
      <c r="P136" s="729">
        <v>80.738986812702677</v>
      </c>
      <c r="Q136" s="729">
        <v>82.285654195800333</v>
      </c>
      <c r="R136" s="729">
        <v>78.698339445315781</v>
      </c>
      <c r="S136" s="772">
        <v>79.912180474341255</v>
      </c>
      <c r="T136" s="1892">
        <v>80.47524342775354</v>
      </c>
    </row>
    <row r="137" spans="1:20" ht="15">
      <c r="A137" s="1880"/>
      <c r="B137" s="725"/>
      <c r="C137" s="1913" t="s">
        <v>750</v>
      </c>
      <c r="D137" s="774">
        <v>85.127403906241625</v>
      </c>
      <c r="E137" s="726">
        <v>84.899236355939394</v>
      </c>
      <c r="F137" s="729">
        <v>75.629396977345351</v>
      </c>
      <c r="G137" s="729">
        <v>82.691459054609396</v>
      </c>
      <c r="H137" s="729">
        <v>85.253546543114723</v>
      </c>
      <c r="I137" s="772">
        <v>81.872149589278806</v>
      </c>
      <c r="J137" s="773">
        <v>80.542552867358992</v>
      </c>
      <c r="K137" s="729">
        <v>83.653922947626754</v>
      </c>
      <c r="L137" s="729">
        <v>80.805012064351615</v>
      </c>
      <c r="M137" s="729">
        <v>79.488139992600239</v>
      </c>
      <c r="N137" s="727">
        <v>80.590862400044486</v>
      </c>
      <c r="O137" s="728">
        <v>77.795235702694711</v>
      </c>
      <c r="P137" s="729">
        <v>81.45838834016331</v>
      </c>
      <c r="Q137" s="729">
        <v>81.936696414022464</v>
      </c>
      <c r="R137" s="729">
        <v>80.844234061778067</v>
      </c>
      <c r="S137" s="772">
        <v>80.430904266631842</v>
      </c>
      <c r="T137" s="1892">
        <v>80.892266910930758</v>
      </c>
    </row>
    <row r="138" spans="1:20" ht="15">
      <c r="A138" s="1877"/>
      <c r="B138" s="725"/>
      <c r="C138" s="1878"/>
      <c r="D138" s="774"/>
      <c r="E138" s="726"/>
      <c r="F138" s="729"/>
      <c r="G138" s="729"/>
      <c r="H138" s="729"/>
      <c r="I138" s="772"/>
      <c r="J138" s="773"/>
      <c r="K138" s="729"/>
      <c r="L138" s="729"/>
      <c r="M138" s="729"/>
      <c r="N138" s="727"/>
      <c r="O138" s="728"/>
      <c r="P138" s="729"/>
      <c r="Q138" s="729"/>
      <c r="R138" s="729"/>
      <c r="S138" s="772"/>
      <c r="T138" s="1892"/>
    </row>
    <row r="139" spans="1:20" ht="15">
      <c r="A139" s="1877" t="s">
        <v>229</v>
      </c>
      <c r="B139" s="725"/>
      <c r="C139" s="1913" t="s">
        <v>739</v>
      </c>
      <c r="D139" s="774">
        <v>86.542214729939971</v>
      </c>
      <c r="E139" s="726">
        <v>85.474637150554614</v>
      </c>
      <c r="F139" s="729">
        <v>74.573931590970076</v>
      </c>
      <c r="G139" s="729">
        <v>80.073934129364645</v>
      </c>
      <c r="H139" s="729">
        <v>84.465213493578517</v>
      </c>
      <c r="I139" s="772">
        <v>81.420869423975759</v>
      </c>
      <c r="J139" s="773">
        <v>80.402852049427921</v>
      </c>
      <c r="K139" s="729">
        <v>83.866409269401458</v>
      </c>
      <c r="L139" s="729">
        <v>80.695019944355451</v>
      </c>
      <c r="M139" s="729">
        <v>79.729987336652613</v>
      </c>
      <c r="N139" s="727">
        <v>80.538086394454751</v>
      </c>
      <c r="O139" s="728">
        <v>77.68847898752928</v>
      </c>
      <c r="P139" s="729">
        <v>80.8932657253158</v>
      </c>
      <c r="Q139" s="729">
        <v>82.252832507670632</v>
      </c>
      <c r="R139" s="729">
        <v>79.177909258537085</v>
      </c>
      <c r="S139" s="772">
        <v>80.051853778574426</v>
      </c>
      <c r="T139" s="1892">
        <v>80.666961227866707</v>
      </c>
    </row>
    <row r="140" spans="1:20" ht="15">
      <c r="A140" s="1877"/>
      <c r="B140" s="725"/>
      <c r="C140" s="1913" t="s">
        <v>740</v>
      </c>
      <c r="D140" s="774">
        <v>84.864282651482085</v>
      </c>
      <c r="E140" s="726">
        <v>82.726646452767554</v>
      </c>
      <c r="F140" s="729">
        <v>74.812160957868699</v>
      </c>
      <c r="G140" s="729">
        <v>80.145497010039264</v>
      </c>
      <c r="H140" s="729">
        <v>84.189360744117636</v>
      </c>
      <c r="I140" s="772">
        <v>80.887864979737586</v>
      </c>
      <c r="J140" s="773">
        <v>80.216952098015369</v>
      </c>
      <c r="K140" s="729">
        <v>83.846167927467391</v>
      </c>
      <c r="L140" s="729">
        <v>80.52309410225709</v>
      </c>
      <c r="M140" s="729">
        <v>79.480286044278017</v>
      </c>
      <c r="N140" s="727">
        <v>80.353512712884935</v>
      </c>
      <c r="O140" s="728">
        <v>76.78957426044164</v>
      </c>
      <c r="P140" s="729">
        <v>79.717682590960123</v>
      </c>
      <c r="Q140" s="729">
        <v>82.394926206403582</v>
      </c>
      <c r="R140" s="729">
        <v>77.72921122126597</v>
      </c>
      <c r="S140" s="772">
        <v>79.075612662020859</v>
      </c>
      <c r="T140" s="1892">
        <v>80.225434345306184</v>
      </c>
    </row>
    <row r="141" spans="1:20" ht="15">
      <c r="A141" s="1877"/>
      <c r="B141" s="725"/>
      <c r="C141" s="1913" t="s">
        <v>741</v>
      </c>
      <c r="D141" s="774">
        <v>85.36383667568542</v>
      </c>
      <c r="E141" s="726">
        <v>84.834974332419179</v>
      </c>
      <c r="F141" s="729">
        <v>74.214276326154504</v>
      </c>
      <c r="G141" s="729">
        <v>80.053977904699607</v>
      </c>
      <c r="H141" s="729">
        <v>83.519372615256898</v>
      </c>
      <c r="I141" s="772">
        <v>80.687487731192547</v>
      </c>
      <c r="J141" s="773">
        <v>80.369620959203331</v>
      </c>
      <c r="K141" s="729">
        <v>83.427160281744776</v>
      </c>
      <c r="L141" s="729">
        <v>80.627539270000554</v>
      </c>
      <c r="M141" s="729">
        <v>79.82317464988931</v>
      </c>
      <c r="N141" s="727">
        <v>80.496733539457367</v>
      </c>
      <c r="O141" s="728">
        <v>77.325035855179223</v>
      </c>
      <c r="P141" s="729">
        <v>79.986758850424508</v>
      </c>
      <c r="Q141" s="729">
        <v>82.096548396841257</v>
      </c>
      <c r="R141" s="729">
        <v>78.812034854573341</v>
      </c>
      <c r="S141" s="772">
        <v>79.389762690313731</v>
      </c>
      <c r="T141" s="1892">
        <v>80.314655171507638</v>
      </c>
    </row>
    <row r="142" spans="1:20" ht="15">
      <c r="A142" s="1880"/>
      <c r="B142" s="738"/>
      <c r="C142" s="1913" t="s">
        <v>1098</v>
      </c>
      <c r="D142" s="774">
        <v>87.177836432822204</v>
      </c>
      <c r="E142" s="726">
        <v>86.245880355764868</v>
      </c>
      <c r="F142" s="729">
        <v>75.128955143577784</v>
      </c>
      <c r="G142" s="729">
        <v>80.780479959700273</v>
      </c>
      <c r="H142" s="729">
        <v>85.391306598683599</v>
      </c>
      <c r="I142" s="772">
        <v>82.153798784066126</v>
      </c>
      <c r="J142" s="773">
        <v>81.731106603202434</v>
      </c>
      <c r="K142" s="729">
        <v>84.866799967285715</v>
      </c>
      <c r="L142" s="729">
        <v>81.995617587470036</v>
      </c>
      <c r="M142" s="729">
        <v>80.739547729988985</v>
      </c>
      <c r="N142" s="727">
        <v>81.791355575923149</v>
      </c>
      <c r="O142" s="728">
        <v>77.90658939805185</v>
      </c>
      <c r="P142" s="729">
        <v>81.253160183367129</v>
      </c>
      <c r="Q142" s="729">
        <v>83.900743607147561</v>
      </c>
      <c r="R142" s="729">
        <v>80.049034444341402</v>
      </c>
      <c r="S142" s="772">
        <v>80.509813715680991</v>
      </c>
      <c r="T142" s="1892">
        <v>81.61757825216975</v>
      </c>
    </row>
    <row r="143" spans="1:20" ht="15">
      <c r="A143" s="1880"/>
      <c r="B143" s="738"/>
      <c r="C143" s="1913" t="s">
        <v>743</v>
      </c>
      <c r="D143" s="774">
        <v>85.478401425673724</v>
      </c>
      <c r="E143" s="726">
        <v>85.937188320108319</v>
      </c>
      <c r="F143" s="729">
        <v>75.451391878704797</v>
      </c>
      <c r="G143" s="729">
        <v>80.343332256199574</v>
      </c>
      <c r="H143" s="729">
        <v>85.456915568978431</v>
      </c>
      <c r="I143" s="772">
        <v>81.967371430387573</v>
      </c>
      <c r="J143" s="773">
        <v>82.296352072821492</v>
      </c>
      <c r="K143" s="729">
        <v>84.89995581393876</v>
      </c>
      <c r="L143" s="729">
        <v>82.515978709817944</v>
      </c>
      <c r="M143" s="729">
        <v>80.881266553321083</v>
      </c>
      <c r="N143" s="727">
        <v>82.250141908307683</v>
      </c>
      <c r="O143" s="728">
        <v>78.743287135391625</v>
      </c>
      <c r="P143" s="729">
        <v>81.966865004291876</v>
      </c>
      <c r="Q143" s="729">
        <v>84.12625172591072</v>
      </c>
      <c r="R143" s="729">
        <v>80.226553820800561</v>
      </c>
      <c r="S143" s="772">
        <v>81.196603017243717</v>
      </c>
      <c r="T143" s="1892">
        <v>81.955482738720562</v>
      </c>
    </row>
    <row r="144" spans="1:20" ht="15">
      <c r="A144" s="1880"/>
      <c r="B144" s="738"/>
      <c r="C144" s="1913" t="s">
        <v>1099</v>
      </c>
      <c r="D144" s="774">
        <v>85.831118667330827</v>
      </c>
      <c r="E144" s="726">
        <v>85.780400811832891</v>
      </c>
      <c r="F144" s="729">
        <v>75.642949246336016</v>
      </c>
      <c r="G144" s="729">
        <v>80.639294958879645</v>
      </c>
      <c r="H144" s="729">
        <v>85.579143597869816</v>
      </c>
      <c r="I144" s="772">
        <v>82.132782689366337</v>
      </c>
      <c r="J144" s="773">
        <v>81.918801688347415</v>
      </c>
      <c r="K144" s="729">
        <v>85.243317561998097</v>
      </c>
      <c r="L144" s="729">
        <v>82.199240769548737</v>
      </c>
      <c r="M144" s="729">
        <v>81.246497480185312</v>
      </c>
      <c r="N144" s="727">
        <v>82.04430570792448</v>
      </c>
      <c r="O144" s="728">
        <v>79.904242836171449</v>
      </c>
      <c r="P144" s="729">
        <v>82.813654280128105</v>
      </c>
      <c r="Q144" s="729">
        <v>85.734481118132237</v>
      </c>
      <c r="R144" s="729">
        <v>82.329400396501626</v>
      </c>
      <c r="S144" s="772">
        <v>82.243186858262192</v>
      </c>
      <c r="T144" s="1892">
        <v>82.109103976893849</v>
      </c>
    </row>
    <row r="145" spans="1:20" ht="15">
      <c r="A145" s="1880"/>
      <c r="B145" s="738"/>
      <c r="C145" s="1913" t="s">
        <v>1100</v>
      </c>
      <c r="D145" s="774">
        <v>86.379967792968031</v>
      </c>
      <c r="E145" s="726">
        <v>86.834320146186144</v>
      </c>
      <c r="F145" s="729">
        <v>76.443730940398822</v>
      </c>
      <c r="G145" s="729">
        <v>80.646577838460459</v>
      </c>
      <c r="H145" s="729">
        <v>85.756225958472911</v>
      </c>
      <c r="I145" s="772">
        <v>82.651616268973328</v>
      </c>
      <c r="J145" s="773">
        <v>82.834423291913993</v>
      </c>
      <c r="K145" s="729">
        <v>85.726944535504686</v>
      </c>
      <c r="L145" s="729">
        <v>83.078421525261916</v>
      </c>
      <c r="M145" s="729">
        <v>81.522982919994206</v>
      </c>
      <c r="N145" s="727">
        <v>82.825476184318191</v>
      </c>
      <c r="O145" s="728">
        <v>80.841522190441424</v>
      </c>
      <c r="P145" s="729">
        <v>84.211885630401198</v>
      </c>
      <c r="Q145" s="729">
        <v>86.384873203851029</v>
      </c>
      <c r="R145" s="729">
        <v>82.489749480004477</v>
      </c>
      <c r="S145" s="772">
        <v>83.401127660001748</v>
      </c>
      <c r="T145" s="1892">
        <v>82.900644860541448</v>
      </c>
    </row>
    <row r="146" spans="1:20" ht="15">
      <c r="A146" s="1880"/>
      <c r="B146" s="738"/>
      <c r="C146" s="1913" t="s">
        <v>746</v>
      </c>
      <c r="D146" s="774">
        <v>86.476997631650903</v>
      </c>
      <c r="E146" s="726">
        <v>86.897916023703488</v>
      </c>
      <c r="F146" s="729">
        <v>76.389460857007762</v>
      </c>
      <c r="G146" s="729">
        <v>81.306252106859645</v>
      </c>
      <c r="H146" s="729">
        <v>85.713805108528987</v>
      </c>
      <c r="I146" s="772">
        <v>82.657631939527704</v>
      </c>
      <c r="J146" s="773">
        <v>83.366700890429982</v>
      </c>
      <c r="K146" s="729">
        <v>85.915001135864614</v>
      </c>
      <c r="L146" s="729">
        <v>83.581662408622435</v>
      </c>
      <c r="M146" s="729">
        <v>82.021830959030297</v>
      </c>
      <c r="N146" s="727">
        <v>83.328002703574839</v>
      </c>
      <c r="O146" s="728">
        <v>80.909684537911417</v>
      </c>
      <c r="P146" s="729">
        <v>84.321751104152554</v>
      </c>
      <c r="Q146" s="729">
        <v>87.251169458459771</v>
      </c>
      <c r="R146" s="729">
        <v>82.219431778490332</v>
      </c>
      <c r="S146" s="772">
        <v>83.561265899440627</v>
      </c>
      <c r="T146" s="1892">
        <v>83.201647122208399</v>
      </c>
    </row>
    <row r="147" spans="1:20" ht="15">
      <c r="A147" s="1880"/>
      <c r="B147" s="738"/>
      <c r="C147" s="1913" t="s">
        <v>747</v>
      </c>
      <c r="D147" s="774">
        <v>86.300848446103785</v>
      </c>
      <c r="E147" s="726">
        <v>86.576645046413262</v>
      </c>
      <c r="F147" s="729">
        <v>76.684035852254823</v>
      </c>
      <c r="G147" s="729">
        <v>80.998715803210573</v>
      </c>
      <c r="H147" s="729">
        <v>84.95697135546186</v>
      </c>
      <c r="I147" s="772">
        <v>82.402638269040736</v>
      </c>
      <c r="J147" s="773">
        <v>82.619692964478048</v>
      </c>
      <c r="K147" s="729">
        <v>86.039122452578127</v>
      </c>
      <c r="L147" s="729">
        <v>82.908138470627023</v>
      </c>
      <c r="M147" s="729">
        <v>81.806805255490971</v>
      </c>
      <c r="N147" s="727">
        <v>82.729039723397918</v>
      </c>
      <c r="O147" s="728">
        <v>80.769394617558547</v>
      </c>
      <c r="P147" s="729">
        <v>83.65877910529926</v>
      </c>
      <c r="Q147" s="729">
        <v>87.052911146845958</v>
      </c>
      <c r="R147" s="729">
        <v>83.260772393865011</v>
      </c>
      <c r="S147" s="772">
        <v>83.142262874501569</v>
      </c>
      <c r="T147" s="1892">
        <v>82.73030192663262</v>
      </c>
    </row>
    <row r="148" spans="1:20" ht="15">
      <c r="A148" s="1880"/>
      <c r="B148" s="738"/>
      <c r="C148" s="1913" t="s">
        <v>1101</v>
      </c>
      <c r="D148" s="774">
        <v>86.796509976625444</v>
      </c>
      <c r="E148" s="726">
        <v>87.125600846053516</v>
      </c>
      <c r="F148" s="729">
        <v>75.957541877801134</v>
      </c>
      <c r="G148" s="729">
        <v>80.958932543975209</v>
      </c>
      <c r="H148" s="729">
        <v>86.304803009253746</v>
      </c>
      <c r="I148" s="772">
        <v>82.799624423149439</v>
      </c>
      <c r="J148" s="773">
        <v>83.465624295623698</v>
      </c>
      <c r="K148" s="729">
        <v>86.316554494140888</v>
      </c>
      <c r="L148" s="729">
        <v>83.706114122060697</v>
      </c>
      <c r="M148" s="729">
        <v>80.799724819156111</v>
      </c>
      <c r="N148" s="727">
        <v>83.233477252531614</v>
      </c>
      <c r="O148" s="728">
        <v>80.467600773995017</v>
      </c>
      <c r="P148" s="729">
        <v>84.707170625895657</v>
      </c>
      <c r="Q148" s="729">
        <v>87.397548462926039</v>
      </c>
      <c r="R148" s="729">
        <v>82.27651156551137</v>
      </c>
      <c r="S148" s="772">
        <v>83.675663393530215</v>
      </c>
      <c r="T148" s="1892">
        <v>83.21272089992776</v>
      </c>
    </row>
    <row r="149" spans="1:20" ht="15">
      <c r="A149" s="1880"/>
      <c r="B149" s="738"/>
      <c r="C149" s="1913" t="s">
        <v>749</v>
      </c>
      <c r="D149" s="774">
        <v>88.491465892991542</v>
      </c>
      <c r="E149" s="726">
        <v>87.52797845260281</v>
      </c>
      <c r="F149" s="729">
        <v>75.314170668261113</v>
      </c>
      <c r="G149" s="729">
        <v>80.01572167938518</v>
      </c>
      <c r="H149" s="729">
        <v>86.106557084618302</v>
      </c>
      <c r="I149" s="772">
        <v>82.793861838761174</v>
      </c>
      <c r="J149" s="773">
        <v>83.327944589915106</v>
      </c>
      <c r="K149" s="729">
        <v>85.521568991644187</v>
      </c>
      <c r="L149" s="729">
        <v>83.512987475887613</v>
      </c>
      <c r="M149" s="729">
        <v>81.622539255665401</v>
      </c>
      <c r="N149" s="727">
        <v>83.205562889676912</v>
      </c>
      <c r="O149" s="728">
        <v>80.523185124275088</v>
      </c>
      <c r="P149" s="729">
        <v>84.527882199321937</v>
      </c>
      <c r="Q149" s="729">
        <v>86.469007583964782</v>
      </c>
      <c r="R149" s="729">
        <v>82.244592892656513</v>
      </c>
      <c r="S149" s="772">
        <v>83.495891077317893</v>
      </c>
      <c r="T149" s="1892">
        <v>83.158778527864698</v>
      </c>
    </row>
    <row r="150" spans="1:20" ht="15">
      <c r="A150" s="1880"/>
      <c r="B150" s="738"/>
      <c r="C150" s="1913" t="s">
        <v>750</v>
      </c>
      <c r="D150" s="774">
        <v>87.808161014163062</v>
      </c>
      <c r="E150" s="726">
        <v>86.329259275313021</v>
      </c>
      <c r="F150" s="729">
        <v>73.996978660835822</v>
      </c>
      <c r="G150" s="729">
        <v>78.811643776094812</v>
      </c>
      <c r="H150" s="729">
        <v>84.382236636975364</v>
      </c>
      <c r="I150" s="772">
        <v>81.439404336606415</v>
      </c>
      <c r="J150" s="773">
        <v>82.530040127539664</v>
      </c>
      <c r="K150" s="729">
        <v>85.024164050538928</v>
      </c>
      <c r="L150" s="729">
        <v>82.74043160947295</v>
      </c>
      <c r="M150" s="729">
        <v>80.686090811933568</v>
      </c>
      <c r="N150" s="727">
        <v>82.406354821299914</v>
      </c>
      <c r="O150" s="728">
        <v>79.266396204981177</v>
      </c>
      <c r="P150" s="729">
        <v>83.792747269512958</v>
      </c>
      <c r="Q150" s="729">
        <v>85.541093360378426</v>
      </c>
      <c r="R150" s="729">
        <v>81.791222431307872</v>
      </c>
      <c r="S150" s="772">
        <v>82.599705163815386</v>
      </c>
      <c r="T150" s="1892">
        <v>82.194112429200771</v>
      </c>
    </row>
    <row r="151" spans="1:20" ht="15.75" thickBot="1">
      <c r="A151" s="1881"/>
      <c r="B151" s="1882"/>
      <c r="C151" s="1883"/>
      <c r="D151" s="1904"/>
      <c r="E151" s="1905"/>
      <c r="F151" s="1905"/>
      <c r="G151" s="1905"/>
      <c r="H151" s="1906"/>
      <c r="I151" s="1907"/>
      <c r="J151" s="1908"/>
      <c r="K151" s="1906"/>
      <c r="L151" s="1906"/>
      <c r="M151" s="1906"/>
      <c r="N151" s="1909"/>
      <c r="O151" s="1910"/>
      <c r="P151" s="1906"/>
      <c r="Q151" s="1906"/>
      <c r="R151" s="1906"/>
      <c r="S151" s="1907"/>
      <c r="T151" s="1911"/>
    </row>
    <row r="152" spans="1:20" ht="15">
      <c r="A152" s="775"/>
      <c r="B152" s="747"/>
      <c r="C152" s="747"/>
      <c r="D152" s="776"/>
      <c r="E152" s="741"/>
      <c r="F152" s="741"/>
      <c r="G152" s="777"/>
      <c r="H152" s="348"/>
      <c r="I152" s="348"/>
      <c r="J152" s="348"/>
      <c r="K152" s="348"/>
      <c r="L152" s="348"/>
      <c r="M152" s="348"/>
      <c r="N152" s="348"/>
      <c r="O152" s="348"/>
      <c r="P152" s="348"/>
      <c r="Q152" s="348"/>
      <c r="R152" s="348"/>
      <c r="S152" s="348"/>
      <c r="T152" s="778" t="s">
        <v>1275</v>
      </c>
    </row>
    <row r="153" spans="1:20" ht="15" customHeight="1">
      <c r="A153" s="740" t="s">
        <v>1102</v>
      </c>
      <c r="B153" s="2256" t="s">
        <v>1276</v>
      </c>
      <c r="C153" s="2256"/>
      <c r="D153" s="2256"/>
      <c r="E153" s="2256"/>
      <c r="F153" s="2256"/>
      <c r="G153" s="2256"/>
      <c r="H153" s="2256"/>
      <c r="I153" s="2256"/>
      <c r="J153" s="2256"/>
      <c r="K153" s="2256"/>
      <c r="L153" s="2256"/>
      <c r="M153" s="2256"/>
      <c r="N153" s="2256"/>
      <c r="O153" s="2256"/>
      <c r="P153" s="2256"/>
      <c r="Q153" s="2256"/>
      <c r="R153" s="348"/>
      <c r="S153" s="348"/>
      <c r="T153" s="348"/>
    </row>
    <row r="154" spans="1:20" ht="23.25" customHeight="1">
      <c r="A154" s="780"/>
      <c r="B154" s="2256"/>
      <c r="C154" s="2256"/>
      <c r="D154" s="2256"/>
      <c r="E154" s="2256"/>
      <c r="F154" s="2256"/>
      <c r="G154" s="2256"/>
      <c r="H154" s="2256"/>
      <c r="I154" s="2256"/>
      <c r="J154" s="2256"/>
      <c r="K154" s="2256"/>
      <c r="L154" s="2256"/>
      <c r="M154" s="2256"/>
      <c r="N154" s="2256"/>
      <c r="O154" s="2256"/>
      <c r="P154" s="2256"/>
      <c r="Q154" s="2256"/>
      <c r="R154" s="348"/>
      <c r="S154" s="348"/>
      <c r="T154" s="348"/>
    </row>
    <row r="155" spans="1:20" ht="15">
      <c r="A155" s="740" t="s">
        <v>1104</v>
      </c>
      <c r="B155" s="560" t="s">
        <v>1235</v>
      </c>
      <c r="C155" s="745"/>
      <c r="D155" s="745"/>
      <c r="E155" s="579"/>
      <c r="F155" s="579"/>
      <c r="G155" s="579"/>
      <c r="H155" s="333"/>
      <c r="I155" s="579"/>
      <c r="J155" s="579"/>
      <c r="K155" s="579"/>
      <c r="L155" s="579"/>
      <c r="M155" s="579"/>
      <c r="N155" s="579"/>
      <c r="O155" s="579"/>
      <c r="P155" s="579"/>
      <c r="Q155" s="579"/>
      <c r="R155" s="781"/>
      <c r="S155" s="781"/>
      <c r="T155" s="781"/>
    </row>
    <row r="156" spans="1:20" ht="15">
      <c r="A156" s="740" t="s">
        <v>1115</v>
      </c>
      <c r="B156" s="745" t="s">
        <v>1234</v>
      </c>
      <c r="C156" s="558"/>
      <c r="D156" s="558"/>
      <c r="E156" s="579"/>
      <c r="F156" s="579"/>
      <c r="G156" s="579"/>
      <c r="H156" s="333"/>
      <c r="I156" s="579"/>
      <c r="J156" s="579"/>
      <c r="K156" s="579"/>
      <c r="L156" s="579"/>
      <c r="M156" s="579"/>
      <c r="N156" s="579"/>
      <c r="O156" s="579"/>
      <c r="P156" s="579"/>
      <c r="Q156" s="579"/>
      <c r="R156" s="781"/>
      <c r="S156" s="781"/>
      <c r="T156" s="781"/>
    </row>
    <row r="159" spans="1:20">
      <c r="D159" s="705"/>
    </row>
  </sheetData>
  <mergeCells count="21">
    <mergeCell ref="B153:Q154"/>
    <mergeCell ref="O6:O7"/>
    <mergeCell ref="P6:P7"/>
    <mergeCell ref="Q6:Q7"/>
    <mergeCell ref="R6:R7"/>
    <mergeCell ref="S6:S7"/>
    <mergeCell ref="N6:N7"/>
    <mergeCell ref="A3:T3"/>
    <mergeCell ref="A5:C7"/>
    <mergeCell ref="D5:I5"/>
    <mergeCell ref="J5:N5"/>
    <mergeCell ref="O5:S5"/>
    <mergeCell ref="T5:T7"/>
    <mergeCell ref="D6:D7"/>
    <mergeCell ref="E6:E7"/>
    <mergeCell ref="F6:F7"/>
    <mergeCell ref="G6:G7"/>
    <mergeCell ref="H6:H7"/>
    <mergeCell ref="I6:I7"/>
    <mergeCell ref="J6:L6"/>
    <mergeCell ref="M6:M7"/>
  </mergeCells>
  <hyperlinks>
    <hyperlink ref="T2" location="පටුන!A1" display="පටුන වෙත"/>
  </hyperlinks>
  <pageMargins left="0.7" right="0.7" top="0.75" bottom="0.75" header="0.3" footer="0.3"/>
  <pageSetup paperSize="9" orientation="portrait" r:id="rId1"/>
  <headerFooter>
    <oddHeader xml:space="preserve">&amp;L&amp;"Calibri"&amp;10 [Limited Sharing]&amp;1#_x000D_&amp;"Calibri"&amp;11 </oddHead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3"/>
  <sheetViews>
    <sheetView showGridLines="0" zoomScaleNormal="100" workbookViewId="0">
      <pane xSplit="2" ySplit="6" topLeftCell="C7" activePane="bottomRight" state="frozen"/>
      <selection pane="topRight"/>
      <selection pane="bottomLeft"/>
      <selection pane="bottomRight" activeCell="M2" sqref="M2"/>
    </sheetView>
  </sheetViews>
  <sheetFormatPr defaultRowHeight="14.25"/>
  <cols>
    <col min="2" max="2" width="14" customWidth="1"/>
    <col min="3" max="13" width="9.875" customWidth="1"/>
    <col min="14" max="14" width="8" customWidth="1"/>
  </cols>
  <sheetData>
    <row r="1" spans="1:26" ht="15.75">
      <c r="A1" s="574" t="s">
        <v>114</v>
      </c>
      <c r="B1" s="649"/>
      <c r="C1" s="650"/>
      <c r="D1" s="650"/>
      <c r="E1" s="650"/>
      <c r="F1" s="782"/>
      <c r="G1" s="782"/>
      <c r="H1" s="782"/>
      <c r="I1" s="757"/>
      <c r="J1" s="757"/>
      <c r="K1" s="757"/>
      <c r="L1" s="782"/>
      <c r="M1" s="491" t="s">
        <v>1277</v>
      </c>
      <c r="N1" s="679"/>
    </row>
    <row r="2" spans="1:26" ht="15.75">
      <c r="A2" s="574"/>
      <c r="B2" s="649"/>
      <c r="C2" s="650"/>
      <c r="D2" s="650"/>
      <c r="E2" s="650"/>
      <c r="F2" s="782"/>
      <c r="G2" s="782"/>
      <c r="H2" s="782"/>
      <c r="I2" s="757"/>
      <c r="J2" s="757"/>
      <c r="K2" s="757"/>
      <c r="L2" s="782"/>
      <c r="M2" s="1981" t="s">
        <v>1482</v>
      </c>
      <c r="N2" s="679"/>
    </row>
    <row r="3" spans="1:26" ht="15.75">
      <c r="A3" s="2144" t="s">
        <v>1278</v>
      </c>
      <c r="B3" s="2144"/>
      <c r="C3" s="2144"/>
      <c r="D3" s="2144"/>
      <c r="E3" s="2144"/>
      <c r="F3" s="2144"/>
      <c r="G3" s="2144"/>
      <c r="H3" s="2144"/>
      <c r="I3" s="2144"/>
      <c r="J3" s="2144"/>
      <c r="K3" s="2144"/>
      <c r="L3" s="2144"/>
      <c r="M3" s="2144"/>
      <c r="N3" s="679"/>
    </row>
    <row r="4" spans="1:26" ht="16.5" thickBot="1">
      <c r="A4" s="783"/>
      <c r="B4" s="782"/>
      <c r="C4" s="754"/>
      <c r="D4" s="754"/>
      <c r="E4" s="754"/>
      <c r="F4" s="679"/>
      <c r="G4" s="679"/>
      <c r="H4" s="679"/>
      <c r="I4" s="784"/>
      <c r="J4" s="784"/>
      <c r="K4" s="784"/>
      <c r="L4" s="679"/>
      <c r="M4" s="785" t="s">
        <v>1154</v>
      </c>
      <c r="N4" s="679"/>
    </row>
    <row r="5" spans="1:26">
      <c r="A5" s="2302" t="s">
        <v>1225</v>
      </c>
      <c r="B5" s="2303"/>
      <c r="C5" s="2306" t="s">
        <v>1264</v>
      </c>
      <c r="D5" s="2307"/>
      <c r="E5" s="2287" t="s">
        <v>1279</v>
      </c>
      <c r="F5" s="2307"/>
      <c r="G5" s="1915" t="s">
        <v>1280</v>
      </c>
      <c r="H5" s="2287" t="s">
        <v>494</v>
      </c>
      <c r="I5" s="2308"/>
      <c r="J5" s="2287" t="s">
        <v>1281</v>
      </c>
      <c r="K5" s="2308"/>
      <c r="L5" s="2287" t="s">
        <v>1282</v>
      </c>
      <c r="M5" s="2309"/>
      <c r="N5" s="679"/>
    </row>
    <row r="6" spans="1:26" ht="31.5" customHeight="1" thickBot="1">
      <c r="A6" s="2304"/>
      <c r="B6" s="2305"/>
      <c r="C6" s="1924" t="s">
        <v>1283</v>
      </c>
      <c r="D6" s="1916" t="s">
        <v>1284</v>
      </c>
      <c r="E6" s="1917" t="s">
        <v>1283</v>
      </c>
      <c r="F6" s="1918" t="s">
        <v>1284</v>
      </c>
      <c r="G6" s="1919" t="s">
        <v>1283</v>
      </c>
      <c r="H6" s="1917" t="s">
        <v>1283</v>
      </c>
      <c r="I6" s="1918" t="s">
        <v>1284</v>
      </c>
      <c r="J6" s="1920" t="s">
        <v>1285</v>
      </c>
      <c r="K6" s="1921" t="s">
        <v>1286</v>
      </c>
      <c r="L6" s="1922" t="s">
        <v>1287</v>
      </c>
      <c r="M6" s="1923" t="s">
        <v>1286</v>
      </c>
      <c r="N6" s="786"/>
    </row>
    <row r="7" spans="1:26" ht="15">
      <c r="A7" s="1939"/>
      <c r="B7" s="1878"/>
      <c r="C7" s="1925"/>
      <c r="D7" s="787"/>
      <c r="E7" s="788"/>
      <c r="F7" s="788"/>
      <c r="G7" s="788"/>
      <c r="H7" s="789"/>
      <c r="I7" s="788"/>
      <c r="J7" s="788"/>
      <c r="K7" s="788"/>
      <c r="L7" s="789"/>
      <c r="M7" s="1926"/>
      <c r="N7" s="786"/>
    </row>
    <row r="8" spans="1:26" ht="15">
      <c r="A8" s="1939">
        <v>2019</v>
      </c>
      <c r="B8" s="1878"/>
      <c r="C8" s="1927">
        <v>1276.9708602161727</v>
      </c>
      <c r="D8" s="790">
        <v>914.99720999025101</v>
      </c>
      <c r="E8" s="791">
        <v>1296.4125729016353</v>
      </c>
      <c r="F8" s="791">
        <v>988.57279040404035</v>
      </c>
      <c r="G8" s="791">
        <v>1456.4220606068409</v>
      </c>
      <c r="H8" s="792">
        <v>1492.5995490356736</v>
      </c>
      <c r="I8" s="791">
        <v>1075.9117213471538</v>
      </c>
      <c r="J8" s="791">
        <v>2107.4950023119586</v>
      </c>
      <c r="K8" s="791">
        <v>1410.4744824511645</v>
      </c>
      <c r="L8" s="792">
        <v>2108.6226782130238</v>
      </c>
      <c r="M8" s="1928">
        <v>1409.0936136985231</v>
      </c>
      <c r="N8" s="786"/>
    </row>
    <row r="9" spans="1:26" ht="15">
      <c r="A9" s="1939">
        <v>2020</v>
      </c>
      <c r="B9" s="1878"/>
      <c r="C9" s="1929">
        <v>1307.2953883500759</v>
      </c>
      <c r="D9" s="793">
        <v>959.45113955158604</v>
      </c>
      <c r="E9" s="794">
        <v>1332.7876796236171</v>
      </c>
      <c r="F9" s="794">
        <v>1026.4888468013467</v>
      </c>
      <c r="G9" s="794">
        <v>1509.4539478360257</v>
      </c>
      <c r="H9" s="795">
        <v>1538.6125480335181</v>
      </c>
      <c r="I9" s="794">
        <v>1136.5394720259028</v>
      </c>
      <c r="J9" s="794">
        <v>2309.1096716521429</v>
      </c>
      <c r="K9" s="794">
        <v>1515.2083033152815</v>
      </c>
      <c r="L9" s="795">
        <v>2310.3910837376102</v>
      </c>
      <c r="M9" s="1930">
        <v>1516.3869321736524</v>
      </c>
      <c r="N9" s="786"/>
    </row>
    <row r="10" spans="1:26" ht="15">
      <c r="A10" s="1939">
        <v>2021</v>
      </c>
      <c r="B10" s="1878"/>
      <c r="C10" s="1929">
        <v>1401.2228723924497</v>
      </c>
      <c r="D10" s="793">
        <v>1004.1035065444204</v>
      </c>
      <c r="E10" s="794">
        <v>1428.0726044072599</v>
      </c>
      <c r="F10" s="794">
        <v>1165.7963735622727</v>
      </c>
      <c r="G10" s="794">
        <v>1636.2995588953063</v>
      </c>
      <c r="H10" s="795">
        <v>1639.5452689292322</v>
      </c>
      <c r="I10" s="796">
        <v>1207.7181656707587</v>
      </c>
      <c r="J10" s="797">
        <v>2526.2890922531828</v>
      </c>
      <c r="K10" s="794">
        <v>1628.8611704190753</v>
      </c>
      <c r="L10" s="795">
        <v>2537.4317992391875</v>
      </c>
      <c r="M10" s="1930">
        <v>1654.1740449436513</v>
      </c>
      <c r="N10" s="786"/>
    </row>
    <row r="11" spans="1:26" ht="15">
      <c r="A11" s="1939">
        <v>2022</v>
      </c>
      <c r="B11" s="1878"/>
      <c r="C11" s="1931">
        <v>1722.8094469188218</v>
      </c>
      <c r="D11" s="798">
        <v>1250.1428274106845</v>
      </c>
      <c r="E11" s="796">
        <v>1865.5487351190477</v>
      </c>
      <c r="F11" s="799">
        <v>1409.9043761022929</v>
      </c>
      <c r="G11" s="797">
        <v>2198.5350491552808</v>
      </c>
      <c r="H11" s="795">
        <v>2156.378475096797</v>
      </c>
      <c r="I11" s="796">
        <v>1661.8603776737966</v>
      </c>
      <c r="J11" s="799">
        <v>3026.5721584156004</v>
      </c>
      <c r="K11" s="799">
        <v>2035.7668372711835</v>
      </c>
      <c r="L11" s="799">
        <v>3076.8674364828057</v>
      </c>
      <c r="M11" s="1932">
        <v>2054.3795896056859</v>
      </c>
      <c r="N11" s="786"/>
    </row>
    <row r="12" spans="1:26" ht="15">
      <c r="A12" s="1939" t="s">
        <v>106</v>
      </c>
      <c r="B12" s="1878"/>
      <c r="C12" s="1931">
        <f t="shared" ref="C12:M12" si="0">AVERAGE(C66:C77)</f>
        <v>1904.8288878367005</v>
      </c>
      <c r="D12" s="798">
        <f t="shared" si="0"/>
        <v>1352.6329193293479</v>
      </c>
      <c r="E12" s="796">
        <f t="shared" si="0"/>
        <v>1971.5014880952383</v>
      </c>
      <c r="F12" s="799">
        <f t="shared" si="0"/>
        <v>1483.1288580246912</v>
      </c>
      <c r="G12" s="799">
        <f t="shared" si="0"/>
        <v>2432.8227085633703</v>
      </c>
      <c r="H12" s="799">
        <f t="shared" si="0"/>
        <v>2440.5252110220035</v>
      </c>
      <c r="I12" s="799">
        <f t="shared" si="0"/>
        <v>1891.9400215645139</v>
      </c>
      <c r="J12" s="799">
        <f t="shared" si="0"/>
        <v>3287.6257075448898</v>
      </c>
      <c r="K12" s="799">
        <f t="shared" si="0"/>
        <v>2239.5391625636812</v>
      </c>
      <c r="L12" s="799">
        <f t="shared" si="0"/>
        <v>3317.0911790440055</v>
      </c>
      <c r="M12" s="1932">
        <f t="shared" si="0"/>
        <v>2274.2106065918083</v>
      </c>
      <c r="N12" s="786"/>
      <c r="O12" s="800"/>
      <c r="P12" s="800"/>
      <c r="Q12" s="800"/>
      <c r="R12" s="800"/>
      <c r="S12" s="800"/>
      <c r="T12" s="800"/>
      <c r="U12" s="800"/>
      <c r="V12" s="800"/>
      <c r="W12" s="800"/>
      <c r="X12" s="800"/>
      <c r="Y12" s="800"/>
      <c r="Z12" s="800"/>
    </row>
    <row r="13" spans="1:26" ht="15">
      <c r="A13" s="1939"/>
      <c r="B13" s="1878"/>
      <c r="C13" s="1931"/>
      <c r="D13" s="798"/>
      <c r="E13" s="796"/>
      <c r="F13" s="799"/>
      <c r="G13" s="799"/>
      <c r="H13" s="799"/>
      <c r="I13" s="799"/>
      <c r="J13" s="799"/>
      <c r="K13" s="799"/>
      <c r="L13" s="799"/>
      <c r="M13" s="1932"/>
      <c r="N13" s="786"/>
      <c r="O13" s="800"/>
      <c r="P13" s="800"/>
      <c r="Q13" s="800"/>
      <c r="R13" s="800"/>
      <c r="S13" s="800"/>
      <c r="T13" s="800"/>
      <c r="U13" s="800"/>
      <c r="V13" s="800"/>
      <c r="W13" s="800"/>
      <c r="X13" s="800"/>
      <c r="Y13" s="800"/>
      <c r="Z13" s="800"/>
    </row>
    <row r="14" spans="1:26" ht="15">
      <c r="A14" s="1939">
        <v>2019</v>
      </c>
      <c r="B14" s="1864" t="s">
        <v>739</v>
      </c>
      <c r="C14" s="1931">
        <v>1243.3649683649683</v>
      </c>
      <c r="D14" s="798">
        <v>957.81298562548557</v>
      </c>
      <c r="E14" s="796">
        <v>1255.160984848485</v>
      </c>
      <c r="F14" s="799">
        <v>980.83333333333337</v>
      </c>
      <c r="G14" s="799">
        <v>1427.5864324509644</v>
      </c>
      <c r="H14" s="799">
        <v>1434.0983201581025</v>
      </c>
      <c r="I14" s="799">
        <v>1003.7037037037037</v>
      </c>
      <c r="J14" s="799">
        <v>2038.5416666666667</v>
      </c>
      <c r="K14" s="799">
        <v>1404.1754756871037</v>
      </c>
      <c r="L14" s="799">
        <v>2025</v>
      </c>
      <c r="M14" s="1932">
        <v>1370.0271002710026</v>
      </c>
      <c r="N14" s="786"/>
      <c r="O14" s="800"/>
      <c r="P14" s="800"/>
      <c r="Q14" s="800"/>
      <c r="R14" s="800"/>
      <c r="S14" s="800"/>
      <c r="T14" s="800"/>
      <c r="U14" s="800"/>
      <c r="V14" s="800"/>
      <c r="W14" s="800"/>
      <c r="X14" s="800"/>
      <c r="Y14" s="800"/>
      <c r="Z14" s="800"/>
    </row>
    <row r="15" spans="1:26" ht="15">
      <c r="A15" s="1939"/>
      <c r="B15" s="1864" t="s">
        <v>740</v>
      </c>
      <c r="C15" s="1931">
        <v>1266.2019230769231</v>
      </c>
      <c r="D15" s="798">
        <v>943.92290249433097</v>
      </c>
      <c r="E15" s="796">
        <v>1283.1473214285716</v>
      </c>
      <c r="F15" s="799">
        <v>1055.5555555555554</v>
      </c>
      <c r="G15" s="799">
        <v>1417.4592074592074</v>
      </c>
      <c r="H15" s="799">
        <v>1456.3511904761904</v>
      </c>
      <c r="I15" s="799">
        <v>1085.6666666666667</v>
      </c>
      <c r="J15" s="799">
        <v>2061.3636363636365</v>
      </c>
      <c r="K15" s="799">
        <v>1402.5</v>
      </c>
      <c r="L15" s="799">
        <v>2027.2727272727273</v>
      </c>
      <c r="M15" s="1932">
        <v>1380.9725158562369</v>
      </c>
      <c r="N15" s="801"/>
      <c r="O15" s="800"/>
      <c r="P15" s="800"/>
      <c r="Q15" s="800"/>
      <c r="R15" s="800"/>
      <c r="S15" s="800"/>
      <c r="T15" s="800"/>
      <c r="U15" s="800"/>
      <c r="V15" s="800"/>
      <c r="W15" s="800"/>
      <c r="X15" s="800"/>
      <c r="Y15" s="800"/>
      <c r="Z15" s="800"/>
    </row>
    <row r="16" spans="1:26" ht="15">
      <c r="A16" s="1939"/>
      <c r="B16" s="1864" t="s">
        <v>741</v>
      </c>
      <c r="C16" s="1931">
        <v>1280.5629266566766</v>
      </c>
      <c r="D16" s="798">
        <v>955.04055468341187</v>
      </c>
      <c r="E16" s="796">
        <v>1313.938492063492</v>
      </c>
      <c r="F16" s="799">
        <v>1000.1388888888888</v>
      </c>
      <c r="G16" s="799">
        <v>1444.7645780720316</v>
      </c>
      <c r="H16" s="799">
        <v>1473.0285678994919</v>
      </c>
      <c r="I16" s="799">
        <v>1067.9951690821256</v>
      </c>
      <c r="J16" s="799">
        <v>2033.695652173913</v>
      </c>
      <c r="K16" s="799">
        <v>1354.6253229974159</v>
      </c>
      <c r="L16" s="799">
        <v>2030</v>
      </c>
      <c r="M16" s="1932">
        <v>1344.047619047619</v>
      </c>
      <c r="N16" s="801"/>
      <c r="O16" s="800"/>
      <c r="P16" s="800"/>
      <c r="Q16" s="800"/>
      <c r="R16" s="800"/>
      <c r="S16" s="800"/>
      <c r="T16" s="800"/>
      <c r="U16" s="800"/>
      <c r="V16" s="800"/>
      <c r="W16" s="800"/>
      <c r="X16" s="800"/>
      <c r="Y16" s="800"/>
      <c r="Z16" s="800"/>
    </row>
    <row r="17" spans="1:26" ht="15">
      <c r="A17" s="1939"/>
      <c r="B17" s="1864" t="s">
        <v>1098</v>
      </c>
      <c r="C17" s="1931">
        <v>1249.657634032634</v>
      </c>
      <c r="D17" s="798">
        <v>875.36848072562373</v>
      </c>
      <c r="E17" s="796">
        <v>1289.2534722222222</v>
      </c>
      <c r="F17" s="799">
        <v>932.63888888888891</v>
      </c>
      <c r="G17" s="799">
        <v>1476.1325843468701</v>
      </c>
      <c r="H17" s="799">
        <v>1471.8022334726006</v>
      </c>
      <c r="I17" s="799">
        <v>1092.0833333333333</v>
      </c>
      <c r="J17" s="799">
        <v>1996.4285714285713</v>
      </c>
      <c r="K17" s="799">
        <v>1360.9756097560976</v>
      </c>
      <c r="L17" s="799">
        <v>2040.6976744186047</v>
      </c>
      <c r="M17" s="1932">
        <v>1399.4746716697937</v>
      </c>
      <c r="N17" s="801"/>
      <c r="O17" s="800"/>
      <c r="P17" s="800"/>
      <c r="Q17" s="800"/>
      <c r="R17" s="800"/>
      <c r="S17" s="800"/>
      <c r="T17" s="800"/>
      <c r="U17" s="800"/>
      <c r="V17" s="800"/>
      <c r="W17" s="800"/>
      <c r="X17" s="800"/>
      <c r="Y17" s="800"/>
      <c r="Z17" s="800"/>
    </row>
    <row r="18" spans="1:26" ht="15">
      <c r="A18" s="1939"/>
      <c r="B18" s="1864" t="s">
        <v>743</v>
      </c>
      <c r="C18" s="1931">
        <v>1264.3498168498168</v>
      </c>
      <c r="D18" s="798">
        <v>862.50000000000011</v>
      </c>
      <c r="E18" s="796">
        <v>1289.2694805194806</v>
      </c>
      <c r="F18" s="799">
        <v>961.33207070707067</v>
      </c>
      <c r="G18" s="799">
        <v>1469.8434324296393</v>
      </c>
      <c r="H18" s="799">
        <v>1474.1455145427803</v>
      </c>
      <c r="I18" s="799">
        <v>1069.5640756302521</v>
      </c>
      <c r="J18" s="799">
        <v>2025.5319148936171</v>
      </c>
      <c r="K18" s="799">
        <v>1388.3333333333335</v>
      </c>
      <c r="L18" s="799">
        <v>2034.0425531914893</v>
      </c>
      <c r="M18" s="1932">
        <v>1381.0047281323878</v>
      </c>
      <c r="N18" s="801"/>
      <c r="O18" s="800"/>
      <c r="P18" s="800"/>
      <c r="Q18" s="800"/>
      <c r="R18" s="800"/>
      <c r="S18" s="800"/>
      <c r="T18" s="800"/>
      <c r="U18" s="800"/>
      <c r="V18" s="800"/>
      <c r="W18" s="800"/>
      <c r="X18" s="800"/>
      <c r="Y18" s="800"/>
      <c r="Z18" s="800"/>
    </row>
    <row r="19" spans="1:26" ht="15">
      <c r="A19" s="1939"/>
      <c r="B19" s="1864" t="s">
        <v>1099</v>
      </c>
      <c r="C19" s="1931">
        <v>1280.0607725607724</v>
      </c>
      <c r="D19" s="798">
        <v>908.9118223046795</v>
      </c>
      <c r="E19" s="796">
        <v>1334.9305555555557</v>
      </c>
      <c r="F19" s="799">
        <v>967.15277777777783</v>
      </c>
      <c r="G19" s="799">
        <v>1467.235466396957</v>
      </c>
      <c r="H19" s="799">
        <v>1526.5895562770563</v>
      </c>
      <c r="I19" s="799">
        <v>1096.6269841269841</v>
      </c>
      <c r="J19" s="799">
        <v>2141</v>
      </c>
      <c r="K19" s="799">
        <v>1412.115036231884</v>
      </c>
      <c r="L19" s="799">
        <v>2117.3469387755104</v>
      </c>
      <c r="M19" s="1932">
        <v>1416.8478260869565</v>
      </c>
      <c r="N19" s="801"/>
      <c r="O19" s="800"/>
      <c r="P19" s="800"/>
      <c r="Q19" s="800"/>
      <c r="R19" s="800"/>
      <c r="S19" s="800"/>
      <c r="T19" s="800"/>
      <c r="U19" s="800"/>
      <c r="V19" s="800"/>
      <c r="W19" s="800"/>
      <c r="X19" s="800"/>
      <c r="Y19" s="800"/>
      <c r="Z19" s="800"/>
    </row>
    <row r="20" spans="1:26" ht="15">
      <c r="A20" s="1939"/>
      <c r="B20" s="1864" t="s">
        <v>1100</v>
      </c>
      <c r="C20" s="1931">
        <v>1276.5510010822511</v>
      </c>
      <c r="D20" s="798">
        <v>897.67006802721085</v>
      </c>
      <c r="E20" s="796">
        <v>1294.3452380952381</v>
      </c>
      <c r="F20" s="799">
        <v>1009.375</v>
      </c>
      <c r="G20" s="799">
        <v>1478.6729804586946</v>
      </c>
      <c r="H20" s="799">
        <v>1494.2282681353172</v>
      </c>
      <c r="I20" s="799">
        <v>1067.0168067226891</v>
      </c>
      <c r="J20" s="799">
        <v>2126</v>
      </c>
      <c r="K20" s="799">
        <v>1426.1352040816328</v>
      </c>
      <c r="L20" s="799">
        <v>2115</v>
      </c>
      <c r="M20" s="1932">
        <v>1408.8829787234042</v>
      </c>
      <c r="N20" s="801"/>
      <c r="O20" s="800"/>
      <c r="P20" s="800"/>
      <c r="Q20" s="800"/>
      <c r="R20" s="800"/>
      <c r="S20" s="800"/>
      <c r="T20" s="800"/>
      <c r="U20" s="800"/>
      <c r="V20" s="800"/>
      <c r="W20" s="800"/>
      <c r="X20" s="800"/>
      <c r="Y20" s="800"/>
      <c r="Z20" s="800"/>
    </row>
    <row r="21" spans="1:26" ht="15">
      <c r="A21" s="1939"/>
      <c r="B21" s="1864" t="s">
        <v>746</v>
      </c>
      <c r="C21" s="1931">
        <v>1288.1089223276724</v>
      </c>
      <c r="D21" s="798">
        <v>915.1120448179272</v>
      </c>
      <c r="E21" s="796">
        <v>1316.8229166666665</v>
      </c>
      <c r="F21" s="799">
        <v>975.83333333333326</v>
      </c>
      <c r="G21" s="799">
        <v>1452.8724707786494</v>
      </c>
      <c r="H21" s="799">
        <v>1519.2652456239412</v>
      </c>
      <c r="I21" s="799">
        <v>1111.765873015873</v>
      </c>
      <c r="J21" s="799">
        <v>2158.3333333333335</v>
      </c>
      <c r="K21" s="799">
        <v>1407.0757978723404</v>
      </c>
      <c r="L21" s="799">
        <v>2154.1666666666665</v>
      </c>
      <c r="M21" s="1932">
        <v>1421.1647727272727</v>
      </c>
      <c r="N21" s="801"/>
      <c r="O21" s="800"/>
      <c r="P21" s="800"/>
      <c r="Q21" s="800"/>
      <c r="R21" s="800"/>
      <c r="S21" s="800"/>
      <c r="T21" s="800"/>
      <c r="U21" s="800"/>
      <c r="V21" s="800"/>
      <c r="W21" s="800"/>
      <c r="X21" s="800"/>
      <c r="Y21" s="800"/>
      <c r="Z21" s="800"/>
    </row>
    <row r="22" spans="1:26" ht="15">
      <c r="A22" s="1939"/>
      <c r="B22" s="1864" t="s">
        <v>747</v>
      </c>
      <c r="C22" s="1931">
        <v>1301.7113095238096</v>
      </c>
      <c r="D22" s="798">
        <v>914.97575953458295</v>
      </c>
      <c r="E22" s="796">
        <v>1316.6964285714284</v>
      </c>
      <c r="F22" s="799">
        <v>993.125</v>
      </c>
      <c r="G22" s="799">
        <v>1441.5295884239983</v>
      </c>
      <c r="H22" s="799">
        <v>1512.0072806357132</v>
      </c>
      <c r="I22" s="799">
        <v>1092.0343137254902</v>
      </c>
      <c r="J22" s="799">
        <v>2146.7391304347825</v>
      </c>
      <c r="K22" s="799">
        <v>1417.7777777777778</v>
      </c>
      <c r="L22" s="799">
        <v>2163.3333333333335</v>
      </c>
      <c r="M22" s="1932">
        <v>1411.4617940199337</v>
      </c>
      <c r="N22" s="801"/>
      <c r="O22" s="800"/>
      <c r="P22" s="800"/>
      <c r="Q22" s="800"/>
      <c r="R22" s="800"/>
      <c r="S22" s="800"/>
      <c r="T22" s="800"/>
      <c r="U22" s="800"/>
      <c r="V22" s="800"/>
      <c r="W22" s="800"/>
      <c r="X22" s="800"/>
      <c r="Y22" s="800"/>
      <c r="Z22" s="800"/>
    </row>
    <row r="23" spans="1:26" ht="15">
      <c r="A23" s="1939"/>
      <c r="B23" s="1864" t="s">
        <v>1101</v>
      </c>
      <c r="C23" s="1931">
        <v>1303.0875000000001</v>
      </c>
      <c r="D23" s="798">
        <v>938.14285714285722</v>
      </c>
      <c r="E23" s="796">
        <v>1287.9125000000001</v>
      </c>
      <c r="F23" s="799">
        <v>999.9</v>
      </c>
      <c r="G23" s="799">
        <v>1447.6571428571428</v>
      </c>
      <c r="H23" s="799">
        <v>1502.0500000000002</v>
      </c>
      <c r="I23" s="799">
        <v>1072.5749999999998</v>
      </c>
      <c r="J23" s="799">
        <v>2180</v>
      </c>
      <c r="K23" s="799">
        <v>1434.4</v>
      </c>
      <c r="L23" s="799">
        <v>2192</v>
      </c>
      <c r="M23" s="1932">
        <v>1458.35</v>
      </c>
      <c r="N23" s="801"/>
      <c r="O23" s="800"/>
      <c r="P23" s="800"/>
      <c r="Q23" s="800"/>
      <c r="R23" s="800"/>
      <c r="S23" s="800"/>
      <c r="T23" s="800"/>
      <c r="U23" s="800"/>
      <c r="V23" s="800"/>
      <c r="W23" s="800"/>
      <c r="X23" s="800"/>
      <c r="Y23" s="800"/>
      <c r="Z23" s="800"/>
    </row>
    <row r="24" spans="1:26" ht="15">
      <c r="A24" s="1939"/>
      <c r="B24" s="1864" t="s">
        <v>749</v>
      </c>
      <c r="C24" s="1931">
        <v>1281.4789377289378</v>
      </c>
      <c r="D24" s="798">
        <v>923.58940166975867</v>
      </c>
      <c r="E24" s="796">
        <v>1282.7809343434344</v>
      </c>
      <c r="F24" s="799">
        <v>987.59469696969677</v>
      </c>
      <c r="G24" s="799">
        <v>1474.7178961539637</v>
      </c>
      <c r="H24" s="799">
        <v>1527.789620866484</v>
      </c>
      <c r="I24" s="799">
        <v>1077.8333333333333</v>
      </c>
      <c r="J24" s="799">
        <v>2165.3061224489797</v>
      </c>
      <c r="K24" s="799">
        <v>1463.8134057971015</v>
      </c>
      <c r="L24" s="799">
        <v>2180.612244897959</v>
      </c>
      <c r="M24" s="1932">
        <v>1452.0289855072465</v>
      </c>
      <c r="N24" s="801"/>
      <c r="O24" s="800"/>
      <c r="P24" s="800"/>
      <c r="Q24" s="800"/>
      <c r="R24" s="800"/>
      <c r="S24" s="800"/>
      <c r="T24" s="800"/>
      <c r="U24" s="800"/>
      <c r="V24" s="800"/>
      <c r="W24" s="800"/>
      <c r="X24" s="800"/>
      <c r="Y24" s="800"/>
      <c r="Z24" s="800"/>
    </row>
    <row r="25" spans="1:26" ht="15">
      <c r="A25" s="1939"/>
      <c r="B25" s="1864" t="s">
        <v>750</v>
      </c>
      <c r="C25" s="1931">
        <v>1288.5146103896104</v>
      </c>
      <c r="D25" s="798">
        <v>886.91964285714289</v>
      </c>
      <c r="E25" s="796">
        <v>1292.6925505050503</v>
      </c>
      <c r="F25" s="799">
        <v>999.39393939393949</v>
      </c>
      <c r="G25" s="799">
        <v>1478.5929474539723</v>
      </c>
      <c r="H25" s="799">
        <v>1519.8387903404068</v>
      </c>
      <c r="I25" s="799">
        <v>1074.0753968253969</v>
      </c>
      <c r="J25" s="799">
        <v>2217</v>
      </c>
      <c r="K25" s="799">
        <v>1453.7668258792878</v>
      </c>
      <c r="L25" s="799">
        <v>2224</v>
      </c>
      <c r="M25" s="1932">
        <v>1464.8603723404256</v>
      </c>
      <c r="N25" s="801"/>
      <c r="O25" s="800"/>
      <c r="P25" s="800"/>
      <c r="Q25" s="800"/>
      <c r="R25" s="800"/>
      <c r="S25" s="800"/>
      <c r="T25" s="800"/>
      <c r="U25" s="800"/>
      <c r="V25" s="800"/>
      <c r="W25" s="800"/>
      <c r="X25" s="800"/>
      <c r="Y25" s="800"/>
      <c r="Z25" s="800"/>
    </row>
    <row r="26" spans="1:26" ht="15">
      <c r="A26" s="1939"/>
      <c r="B26" s="1878"/>
      <c r="C26" s="1931"/>
      <c r="D26" s="798"/>
      <c r="E26" s="796"/>
      <c r="F26" s="799"/>
      <c r="G26" s="799"/>
      <c r="H26" s="799"/>
      <c r="I26" s="799"/>
      <c r="J26" s="799"/>
      <c r="K26" s="799"/>
      <c r="L26" s="799"/>
      <c r="M26" s="1932"/>
      <c r="N26" s="801"/>
      <c r="O26" s="800"/>
      <c r="P26" s="800"/>
      <c r="Q26" s="800"/>
      <c r="R26" s="800"/>
      <c r="S26" s="800"/>
      <c r="T26" s="800"/>
      <c r="U26" s="800"/>
      <c r="V26" s="800"/>
      <c r="W26" s="800"/>
      <c r="X26" s="800"/>
      <c r="Y26" s="800"/>
      <c r="Z26" s="800"/>
    </row>
    <row r="27" spans="1:26" ht="15">
      <c r="A27" s="1939">
        <v>2020</v>
      </c>
      <c r="B27" s="1864" t="s">
        <v>739</v>
      </c>
      <c r="C27" s="1931">
        <v>1288.1295787545789</v>
      </c>
      <c r="D27" s="798">
        <v>912.11811997526286</v>
      </c>
      <c r="E27" s="796">
        <v>1313.4325396825395</v>
      </c>
      <c r="F27" s="799">
        <v>978.4375</v>
      </c>
      <c r="G27" s="799">
        <v>1471.8934980363554</v>
      </c>
      <c r="H27" s="799">
        <v>1534.8495827843651</v>
      </c>
      <c r="I27" s="799">
        <v>1102.9265873015875</v>
      </c>
      <c r="J27" s="799">
        <v>2253.1914893617022</v>
      </c>
      <c r="K27" s="799">
        <v>1477.2018802572984</v>
      </c>
      <c r="L27" s="799">
        <v>2213.5416666666665</v>
      </c>
      <c r="M27" s="1932">
        <v>1503.8825757575758</v>
      </c>
      <c r="N27" s="801"/>
      <c r="O27" s="800"/>
      <c r="P27" s="800"/>
      <c r="Q27" s="800"/>
      <c r="R27" s="800"/>
      <c r="S27" s="800"/>
      <c r="T27" s="800"/>
      <c r="U27" s="800"/>
      <c r="V27" s="800"/>
      <c r="W27" s="800"/>
      <c r="X27" s="800"/>
      <c r="Y27" s="800"/>
      <c r="Z27" s="800"/>
    </row>
    <row r="28" spans="1:26" ht="15">
      <c r="A28" s="1939"/>
      <c r="B28" s="1864" t="s">
        <v>740</v>
      </c>
      <c r="C28" s="1931">
        <v>1298.8195138195138</v>
      </c>
      <c r="D28" s="798">
        <v>961.60424397031534</v>
      </c>
      <c r="E28" s="796">
        <v>1330.5406746031747</v>
      </c>
      <c r="F28" s="799">
        <v>1027.8472222222222</v>
      </c>
      <c r="G28" s="799">
        <v>1473.4187192118227</v>
      </c>
      <c r="H28" s="799">
        <v>1513.9931473667054</v>
      </c>
      <c r="I28" s="799">
        <v>1133.0384615384614</v>
      </c>
      <c r="J28" s="799">
        <v>2270.5882352941176</v>
      </c>
      <c r="K28" s="799">
        <v>1511.4477040816328</v>
      </c>
      <c r="L28" s="799">
        <v>2246.1538461538462</v>
      </c>
      <c r="M28" s="1932">
        <v>1488.497340425532</v>
      </c>
      <c r="N28" s="801"/>
      <c r="O28" s="800"/>
      <c r="P28" s="800"/>
      <c r="Q28" s="800"/>
      <c r="R28" s="800"/>
      <c r="S28" s="800"/>
      <c r="T28" s="800"/>
      <c r="U28" s="800"/>
      <c r="V28" s="800"/>
      <c r="W28" s="800"/>
      <c r="X28" s="800"/>
      <c r="Y28" s="800"/>
      <c r="Z28" s="800"/>
    </row>
    <row r="29" spans="1:26" ht="15">
      <c r="A29" s="1939"/>
      <c r="B29" s="1864" t="s">
        <v>741</v>
      </c>
      <c r="C29" s="1931">
        <v>1298.8195138195138</v>
      </c>
      <c r="D29" s="798">
        <v>961.60424397031534</v>
      </c>
      <c r="E29" s="796">
        <v>1330.5406746031747</v>
      </c>
      <c r="F29" s="799">
        <v>1027.8472222222222</v>
      </c>
      <c r="G29" s="799">
        <v>1473.4187192118227</v>
      </c>
      <c r="H29" s="799">
        <v>1513.9931473667054</v>
      </c>
      <c r="I29" s="799">
        <v>1133.0384615384614</v>
      </c>
      <c r="J29" s="799">
        <v>2270.5882352941176</v>
      </c>
      <c r="K29" s="799">
        <v>1511.4477040816328</v>
      </c>
      <c r="L29" s="799">
        <v>2246.1538461538462</v>
      </c>
      <c r="M29" s="1932">
        <v>1488.497340425532</v>
      </c>
      <c r="N29" s="801"/>
      <c r="O29" s="800"/>
      <c r="P29" s="800"/>
      <c r="Q29" s="800"/>
      <c r="R29" s="800"/>
      <c r="S29" s="800"/>
      <c r="T29" s="800"/>
      <c r="U29" s="800"/>
      <c r="V29" s="800"/>
      <c r="W29" s="800"/>
      <c r="X29" s="800"/>
      <c r="Y29" s="800"/>
      <c r="Z29" s="800"/>
    </row>
    <row r="30" spans="1:26" ht="15">
      <c r="A30" s="1939"/>
      <c r="B30" s="1864" t="s">
        <v>1098</v>
      </c>
      <c r="C30" s="1931">
        <v>1298.8195138195138</v>
      </c>
      <c r="D30" s="798">
        <v>961.60424397031534</v>
      </c>
      <c r="E30" s="796">
        <v>1330.5406746031747</v>
      </c>
      <c r="F30" s="799">
        <v>1027.8472222222222</v>
      </c>
      <c r="G30" s="799">
        <v>1473.4187192118227</v>
      </c>
      <c r="H30" s="799">
        <v>1513.9931473667054</v>
      </c>
      <c r="I30" s="799">
        <v>1133.0384615384614</v>
      </c>
      <c r="J30" s="799">
        <v>2270.5882352941176</v>
      </c>
      <c r="K30" s="799">
        <v>1511.4477040816328</v>
      </c>
      <c r="L30" s="799">
        <v>2246.1538461538462</v>
      </c>
      <c r="M30" s="1932">
        <v>1488.497340425532</v>
      </c>
      <c r="N30" s="801"/>
      <c r="O30" s="800"/>
      <c r="P30" s="800"/>
      <c r="Q30" s="800"/>
      <c r="R30" s="800"/>
      <c r="S30" s="800"/>
      <c r="T30" s="800"/>
      <c r="U30" s="800"/>
      <c r="V30" s="800"/>
      <c r="W30" s="800"/>
      <c r="X30" s="800"/>
      <c r="Y30" s="800"/>
      <c r="Z30" s="800"/>
    </row>
    <row r="31" spans="1:26" ht="15">
      <c r="A31" s="1939"/>
      <c r="B31" s="1864" t="s">
        <v>743</v>
      </c>
      <c r="C31" s="1931">
        <v>1331.3701923076924</v>
      </c>
      <c r="D31" s="798">
        <v>984.37306740878182</v>
      </c>
      <c r="E31" s="796">
        <v>1331.4112103174605</v>
      </c>
      <c r="F31" s="799">
        <v>996.875</v>
      </c>
      <c r="G31" s="799">
        <v>1534.8958753461859</v>
      </c>
      <c r="H31" s="799">
        <v>1568.1547619047619</v>
      </c>
      <c r="I31" s="799">
        <v>1180.8223684210527</v>
      </c>
      <c r="J31" s="799">
        <v>2266.6666666666665</v>
      </c>
      <c r="K31" s="799">
        <v>1489.0243902439024</v>
      </c>
      <c r="L31" s="799">
        <v>2246.4285714285716</v>
      </c>
      <c r="M31" s="1932">
        <v>1489.8170731707319</v>
      </c>
      <c r="N31" s="801"/>
      <c r="O31" s="800"/>
      <c r="P31" s="800"/>
      <c r="Q31" s="800"/>
      <c r="R31" s="800"/>
      <c r="S31" s="800"/>
      <c r="T31" s="800"/>
      <c r="U31" s="800"/>
      <c r="V31" s="800"/>
      <c r="W31" s="800"/>
      <c r="X31" s="800"/>
      <c r="Y31" s="800"/>
      <c r="Z31" s="800"/>
    </row>
    <row r="32" spans="1:26" ht="15">
      <c r="A32" s="1939"/>
      <c r="B32" s="1864" t="s">
        <v>1099</v>
      </c>
      <c r="C32" s="1931">
        <v>1305.746336996337</v>
      </c>
      <c r="D32" s="798">
        <v>960.39785611214188</v>
      </c>
      <c r="E32" s="796">
        <v>1314.7222222222222</v>
      </c>
      <c r="F32" s="799">
        <v>1034.375</v>
      </c>
      <c r="G32" s="799">
        <v>1545.1700680272111</v>
      </c>
      <c r="H32" s="799">
        <v>1514.3546846671848</v>
      </c>
      <c r="I32" s="799">
        <v>1179.6783625730995</v>
      </c>
      <c r="J32" s="799">
        <v>2311.9047619047619</v>
      </c>
      <c r="K32" s="799">
        <v>1503.3630952380952</v>
      </c>
      <c r="L32" s="799">
        <v>2309.5238095238096</v>
      </c>
      <c r="M32" s="1932">
        <v>1512.1951219512193</v>
      </c>
      <c r="N32" s="801"/>
      <c r="O32" s="800"/>
      <c r="P32" s="800"/>
      <c r="Q32" s="800"/>
      <c r="R32" s="800"/>
      <c r="S32" s="800"/>
      <c r="T32" s="800"/>
      <c r="U32" s="800"/>
      <c r="V32" s="800"/>
      <c r="W32" s="800"/>
      <c r="X32" s="800"/>
      <c r="Y32" s="800"/>
      <c r="Z32" s="800"/>
    </row>
    <row r="33" spans="1:26" ht="15">
      <c r="A33" s="1939"/>
      <c r="B33" s="1864" t="s">
        <v>1100</v>
      </c>
      <c r="C33" s="1931">
        <v>1331.2362637362639</v>
      </c>
      <c r="D33" s="798">
        <v>963.01020408163265</v>
      </c>
      <c r="E33" s="796">
        <v>1322.5347222222222</v>
      </c>
      <c r="F33" s="799">
        <v>1014.9305555555554</v>
      </c>
      <c r="G33" s="799">
        <v>1503.713381856239</v>
      </c>
      <c r="H33" s="799">
        <v>1543.2023872813347</v>
      </c>
      <c r="I33" s="799">
        <v>1121.0227272727273</v>
      </c>
      <c r="J33" s="799">
        <v>2309.090909090909</v>
      </c>
      <c r="K33" s="799">
        <v>1500.6644518272424</v>
      </c>
      <c r="L33" s="799">
        <v>2352.2727272727275</v>
      </c>
      <c r="M33" s="1932">
        <v>1531.2251843448666</v>
      </c>
      <c r="N33" s="801"/>
      <c r="O33" s="800"/>
      <c r="P33" s="800"/>
      <c r="Q33" s="800"/>
      <c r="R33" s="800"/>
      <c r="S33" s="800"/>
      <c r="T33" s="800"/>
      <c r="U33" s="800"/>
      <c r="V33" s="800"/>
      <c r="W33" s="800"/>
      <c r="X33" s="800"/>
      <c r="Y33" s="800"/>
      <c r="Z33" s="800"/>
    </row>
    <row r="34" spans="1:26" ht="15">
      <c r="A34" s="1939"/>
      <c r="B34" s="1864" t="s">
        <v>746</v>
      </c>
      <c r="C34" s="1931">
        <v>1288.4821428571429</v>
      </c>
      <c r="D34" s="798">
        <v>969.12562140240721</v>
      </c>
      <c r="E34" s="796">
        <v>1352.281746031746</v>
      </c>
      <c r="F34" s="799">
        <v>1083.3333333333333</v>
      </c>
      <c r="G34" s="799">
        <v>1531.3232509563009</v>
      </c>
      <c r="H34" s="799">
        <v>1555.4620062908107</v>
      </c>
      <c r="I34" s="799">
        <v>1157.5843253968253</v>
      </c>
      <c r="J34" s="799">
        <v>2295.5555555555557</v>
      </c>
      <c r="K34" s="799">
        <v>1504.0839478162225</v>
      </c>
      <c r="L34" s="799">
        <v>2338.3720930232557</v>
      </c>
      <c r="M34" s="1932">
        <v>1498.7237663074304</v>
      </c>
      <c r="N34" s="801"/>
      <c r="O34" s="800"/>
      <c r="P34" s="800"/>
      <c r="Q34" s="800"/>
      <c r="R34" s="800"/>
      <c r="S34" s="800"/>
      <c r="T34" s="800"/>
      <c r="U34" s="800"/>
      <c r="V34" s="800"/>
      <c r="W34" s="800"/>
      <c r="X34" s="800"/>
      <c r="Y34" s="800"/>
      <c r="Z34" s="800"/>
    </row>
    <row r="35" spans="1:26" ht="15">
      <c r="A35" s="1939"/>
      <c r="B35" s="1864" t="s">
        <v>747</v>
      </c>
      <c r="C35" s="1931">
        <v>1310.927197802198</v>
      </c>
      <c r="D35" s="798">
        <v>983.19727891156458</v>
      </c>
      <c r="E35" s="796">
        <v>1335.2728174603174</v>
      </c>
      <c r="F35" s="799">
        <v>1013.125</v>
      </c>
      <c r="G35" s="799">
        <v>1517.8722111222112</v>
      </c>
      <c r="H35" s="799">
        <v>1558.7464618714621</v>
      </c>
      <c r="I35" s="799">
        <v>1120.5357142857142</v>
      </c>
      <c r="J35" s="799">
        <v>2342.391304347826</v>
      </c>
      <c r="K35" s="799">
        <v>1529.4219367588935</v>
      </c>
      <c r="L35" s="799">
        <v>2370.6521739130435</v>
      </c>
      <c r="M35" s="1932">
        <v>1527.7777777777778</v>
      </c>
      <c r="N35" s="801"/>
      <c r="O35" s="800"/>
      <c r="P35" s="800"/>
      <c r="Q35" s="800"/>
      <c r="R35" s="800"/>
      <c r="S35" s="800"/>
      <c r="T35" s="800"/>
      <c r="U35" s="800"/>
      <c r="V35" s="800"/>
      <c r="W35" s="800"/>
      <c r="X35" s="800"/>
      <c r="Y35" s="800"/>
      <c r="Z35" s="800"/>
    </row>
    <row r="36" spans="1:26" ht="15">
      <c r="A36" s="1939"/>
      <c r="B36" s="1864" t="s">
        <v>1101</v>
      </c>
      <c r="C36" s="1931">
        <v>1308.5279304029305</v>
      </c>
      <c r="D36" s="798">
        <v>919.87092272806547</v>
      </c>
      <c r="E36" s="796">
        <v>1324.0873015873017</v>
      </c>
      <c r="F36" s="799">
        <v>965.10416666666663</v>
      </c>
      <c r="G36" s="799">
        <v>1532.8615015800369</v>
      </c>
      <c r="H36" s="799">
        <v>1543.5620778007892</v>
      </c>
      <c r="I36" s="799">
        <v>1147.8794642857142</v>
      </c>
      <c r="J36" s="799">
        <v>2318.6046511627906</v>
      </c>
      <c r="K36" s="799">
        <v>1535.1190476190477</v>
      </c>
      <c r="L36" s="799">
        <v>2337.2093023255816</v>
      </c>
      <c r="M36" s="1932">
        <v>1546.6223698781839</v>
      </c>
      <c r="N36" s="801"/>
      <c r="O36" s="800"/>
      <c r="P36" s="800"/>
      <c r="Q36" s="800"/>
      <c r="R36" s="800"/>
      <c r="S36" s="800"/>
      <c r="T36" s="800"/>
      <c r="U36" s="800"/>
      <c r="V36" s="800"/>
      <c r="W36" s="800"/>
      <c r="X36" s="800"/>
      <c r="Y36" s="800"/>
      <c r="Z36" s="800"/>
    </row>
    <row r="37" spans="1:26" ht="15">
      <c r="A37" s="1939"/>
      <c r="B37" s="1864" t="s">
        <v>749</v>
      </c>
      <c r="C37" s="1931">
        <v>1325.1419413919414</v>
      </c>
      <c r="D37" s="798">
        <v>974.48412698412699</v>
      </c>
      <c r="E37" s="796">
        <v>1353.7599206349205</v>
      </c>
      <c r="F37" s="799">
        <v>1070.8333333333333</v>
      </c>
      <c r="G37" s="799">
        <v>1531.4266779918955</v>
      </c>
      <c r="H37" s="799">
        <v>1548.5089045698924</v>
      </c>
      <c r="I37" s="799">
        <v>1119.6577380952381</v>
      </c>
      <c r="J37" s="799">
        <v>2360.7843137254904</v>
      </c>
      <c r="K37" s="799">
        <v>1551.2916666666665</v>
      </c>
      <c r="L37" s="799">
        <v>2360.7843137254904</v>
      </c>
      <c r="M37" s="1932">
        <v>1567.6232993197277</v>
      </c>
      <c r="N37" s="801"/>
      <c r="O37" s="800"/>
      <c r="P37" s="800"/>
      <c r="Q37" s="800"/>
      <c r="R37" s="800"/>
      <c r="S37" s="800"/>
      <c r="T37" s="800"/>
      <c r="U37" s="800"/>
      <c r="V37" s="800"/>
      <c r="W37" s="800"/>
      <c r="X37" s="800"/>
      <c r="Y37" s="800"/>
      <c r="Z37" s="800"/>
    </row>
    <row r="38" spans="1:26" ht="15">
      <c r="A38" s="1939"/>
      <c r="B38" s="1864" t="s">
        <v>750</v>
      </c>
      <c r="C38" s="1931">
        <v>1301.5245344932844</v>
      </c>
      <c r="D38" s="798">
        <v>962.0237451041022</v>
      </c>
      <c r="E38" s="796">
        <v>1354.3276515151517</v>
      </c>
      <c r="F38" s="799">
        <v>1077.310606060606</v>
      </c>
      <c r="G38" s="799">
        <v>1524.0347514804037</v>
      </c>
      <c r="H38" s="799">
        <v>1554.530267131498</v>
      </c>
      <c r="I38" s="799">
        <v>1109.250992063492</v>
      </c>
      <c r="J38" s="799">
        <v>2439.3617021276596</v>
      </c>
      <c r="K38" s="799">
        <v>1557.9861111111113</v>
      </c>
      <c r="L38" s="799">
        <v>2457.4468085106382</v>
      </c>
      <c r="M38" s="1932">
        <v>1553.2839962997225</v>
      </c>
      <c r="N38" s="801"/>
      <c r="O38" s="800"/>
      <c r="P38" s="800"/>
      <c r="Q38" s="800"/>
      <c r="R38" s="800"/>
      <c r="S38" s="800"/>
      <c r="T38" s="800"/>
      <c r="U38" s="800"/>
      <c r="V38" s="800"/>
      <c r="W38" s="800"/>
      <c r="X38" s="800"/>
      <c r="Y38" s="800"/>
      <c r="Z38" s="800"/>
    </row>
    <row r="39" spans="1:26" ht="15">
      <c r="A39" s="1939"/>
      <c r="B39" s="1878"/>
      <c r="C39" s="1931"/>
      <c r="D39" s="798"/>
      <c r="E39" s="796"/>
      <c r="F39" s="799"/>
      <c r="G39" s="799"/>
      <c r="H39" s="799"/>
      <c r="I39" s="799"/>
      <c r="J39" s="799"/>
      <c r="K39" s="799"/>
      <c r="L39" s="799"/>
      <c r="M39" s="1932"/>
      <c r="N39" s="801"/>
      <c r="O39" s="800"/>
      <c r="P39" s="800"/>
      <c r="Q39" s="800"/>
      <c r="R39" s="800"/>
      <c r="S39" s="800"/>
      <c r="T39" s="800"/>
      <c r="U39" s="800"/>
      <c r="V39" s="800"/>
      <c r="W39" s="800"/>
      <c r="X39" s="800"/>
      <c r="Y39" s="800"/>
      <c r="Z39" s="800"/>
    </row>
    <row r="40" spans="1:26" ht="15">
      <c r="A40" s="1939">
        <v>2021</v>
      </c>
      <c r="B40" s="1864" t="s">
        <v>739</v>
      </c>
      <c r="C40" s="1931">
        <v>1340.3645833333333</v>
      </c>
      <c r="D40" s="798">
        <v>912.11669283097854</v>
      </c>
      <c r="E40" s="796">
        <v>1365.625</v>
      </c>
      <c r="F40" s="799">
        <v>1127.7777777777778</v>
      </c>
      <c r="G40" s="799">
        <v>1519.7980263182196</v>
      </c>
      <c r="H40" s="799">
        <v>1555.6469757094756</v>
      </c>
      <c r="I40" s="799">
        <v>1112.159090909091</v>
      </c>
      <c r="J40" s="799">
        <v>2384.3054536561503</v>
      </c>
      <c r="K40" s="799">
        <v>1551.6927048854759</v>
      </c>
      <c r="L40" s="799">
        <v>2389.2503711034142</v>
      </c>
      <c r="M40" s="1932">
        <v>1572.8314790585123</v>
      </c>
      <c r="N40" s="801"/>
      <c r="O40" s="800"/>
      <c r="P40" s="800"/>
      <c r="Q40" s="800"/>
      <c r="R40" s="800"/>
      <c r="S40" s="800"/>
      <c r="T40" s="800"/>
      <c r="U40" s="800"/>
      <c r="V40" s="800"/>
      <c r="W40" s="800"/>
      <c r="X40" s="800"/>
      <c r="Y40" s="800"/>
      <c r="Z40" s="800"/>
    </row>
    <row r="41" spans="1:26" ht="15">
      <c r="A41" s="1939"/>
      <c r="B41" s="1864" t="s">
        <v>740</v>
      </c>
      <c r="C41" s="1931">
        <v>1352.3058911064427</v>
      </c>
      <c r="D41" s="798">
        <v>989.43722943722958</v>
      </c>
      <c r="E41" s="796">
        <v>1347.6608187134502</v>
      </c>
      <c r="F41" s="799">
        <v>1136.4583333333333</v>
      </c>
      <c r="G41" s="799">
        <v>1497.9595138305453</v>
      </c>
      <c r="H41" s="799">
        <v>1558.8326702033601</v>
      </c>
      <c r="I41" s="799">
        <v>1121.590909090909</v>
      </c>
      <c r="J41" s="799">
        <v>2402.8316876631484</v>
      </c>
      <c r="K41" s="799">
        <v>1541.2796464298408</v>
      </c>
      <c r="L41" s="799">
        <v>2366.6999666999664</v>
      </c>
      <c r="M41" s="1932">
        <v>1552.7092543228032</v>
      </c>
      <c r="N41" s="801"/>
      <c r="O41" s="800"/>
      <c r="P41" s="800"/>
      <c r="Q41" s="800"/>
      <c r="R41" s="800"/>
      <c r="S41" s="800"/>
      <c r="T41" s="800"/>
      <c r="U41" s="800"/>
      <c r="V41" s="800"/>
      <c r="W41" s="800"/>
      <c r="X41" s="800"/>
      <c r="Y41" s="800"/>
      <c r="Z41" s="800"/>
    </row>
    <row r="42" spans="1:26" ht="15">
      <c r="A42" s="1939"/>
      <c r="B42" s="1864" t="s">
        <v>741</v>
      </c>
      <c r="C42" s="1931">
        <v>1315.1608807858809</v>
      </c>
      <c r="D42" s="798">
        <v>949.00476507619351</v>
      </c>
      <c r="E42" s="796">
        <v>1378.3919817927169</v>
      </c>
      <c r="F42" s="799">
        <v>1158.9278752436649</v>
      </c>
      <c r="G42" s="799">
        <v>1553.9855007347337</v>
      </c>
      <c r="H42" s="799">
        <v>1581.7727832512317</v>
      </c>
      <c r="I42" s="799">
        <v>1124.7051282051284</v>
      </c>
      <c r="J42" s="799">
        <v>2430.4482061109338</v>
      </c>
      <c r="K42" s="799">
        <v>1528.2160357277016</v>
      </c>
      <c r="L42" s="799">
        <v>2430.602576386671</v>
      </c>
      <c r="M42" s="1932">
        <v>1528.3242054543161</v>
      </c>
      <c r="N42" s="801"/>
      <c r="O42" s="800"/>
      <c r="P42" s="800"/>
      <c r="Q42" s="800"/>
      <c r="R42" s="800"/>
      <c r="S42" s="800"/>
      <c r="T42" s="800"/>
      <c r="U42" s="800"/>
      <c r="V42" s="800"/>
      <c r="W42" s="800"/>
      <c r="X42" s="800"/>
      <c r="Y42" s="800"/>
      <c r="Z42" s="800"/>
    </row>
    <row r="43" spans="1:26" ht="15">
      <c r="A43" s="1939"/>
      <c r="B43" s="1864" t="s">
        <v>1098</v>
      </c>
      <c r="C43" s="1931">
        <v>1343.8424422799424</v>
      </c>
      <c r="D43" s="798">
        <v>976.19975262832406</v>
      </c>
      <c r="E43" s="796">
        <v>1393.8616071428571</v>
      </c>
      <c r="F43" s="799">
        <v>1087.0370370370372</v>
      </c>
      <c r="G43" s="799">
        <v>1568.9049719937789</v>
      </c>
      <c r="H43" s="799">
        <v>1599.4679498952819</v>
      </c>
      <c r="I43" s="799">
        <v>1107.9680735930735</v>
      </c>
      <c r="J43" s="799">
        <v>2440.1656434611377</v>
      </c>
      <c r="K43" s="799">
        <v>1570.6978439329403</v>
      </c>
      <c r="L43" s="799">
        <v>2448.1988387249676</v>
      </c>
      <c r="M43" s="1932">
        <v>1582.8312899473949</v>
      </c>
      <c r="N43" s="801"/>
      <c r="O43" s="800"/>
      <c r="P43" s="800"/>
      <c r="Q43" s="800"/>
      <c r="R43" s="800"/>
      <c r="S43" s="800"/>
      <c r="T43" s="800"/>
      <c r="U43" s="800"/>
      <c r="V43" s="800"/>
      <c r="W43" s="800"/>
      <c r="X43" s="800"/>
      <c r="Y43" s="800"/>
      <c r="Z43" s="800"/>
    </row>
    <row r="44" spans="1:26" ht="15">
      <c r="A44" s="1939"/>
      <c r="B44" s="1864" t="s">
        <v>743</v>
      </c>
      <c r="C44" s="1931">
        <v>1365.520417082917</v>
      </c>
      <c r="D44" s="798">
        <v>986.68682507968231</v>
      </c>
      <c r="E44" s="796">
        <v>1407.6636904761906</v>
      </c>
      <c r="F44" s="799">
        <v>1060.4166666666667</v>
      </c>
      <c r="G44" s="799">
        <v>1613.6853219244526</v>
      </c>
      <c r="H44" s="799">
        <v>1610.4577603059063</v>
      </c>
      <c r="I44" s="799">
        <v>1127.2222222222222</v>
      </c>
      <c r="J44" s="799">
        <v>2463.863636363636</v>
      </c>
      <c r="K44" s="799">
        <v>1592.3640522875817</v>
      </c>
      <c r="L44" s="799">
        <v>2471.363636363636</v>
      </c>
      <c r="M44" s="1932">
        <v>1614.3973694934698</v>
      </c>
      <c r="N44" s="801"/>
      <c r="O44" s="800"/>
      <c r="P44" s="800"/>
      <c r="Q44" s="800"/>
      <c r="R44" s="800"/>
      <c r="S44" s="800"/>
      <c r="T44" s="800"/>
      <c r="U44" s="800"/>
      <c r="V44" s="800"/>
      <c r="W44" s="800"/>
      <c r="X44" s="800"/>
      <c r="Y44" s="800"/>
      <c r="Z44" s="800"/>
    </row>
    <row r="45" spans="1:26" ht="15">
      <c r="A45" s="1939"/>
      <c r="B45" s="1864" t="s">
        <v>1099</v>
      </c>
      <c r="C45" s="1931">
        <v>1376.0729895104896</v>
      </c>
      <c r="D45" s="798">
        <v>1005.6377551020408</v>
      </c>
      <c r="E45" s="796">
        <v>1373.125</v>
      </c>
      <c r="F45" s="799">
        <v>1154.7348484848485</v>
      </c>
      <c r="G45" s="799">
        <v>1585.8086494786003</v>
      </c>
      <c r="H45" s="799">
        <v>1571.2071142459072</v>
      </c>
      <c r="I45" s="799">
        <v>1186.25</v>
      </c>
      <c r="J45" s="799">
        <v>2509.0132827324478</v>
      </c>
      <c r="K45" s="799">
        <v>1614.2860747593477</v>
      </c>
      <c r="L45" s="799">
        <v>2481.4453613403348</v>
      </c>
      <c r="M45" s="1932">
        <v>1619.1192376115096</v>
      </c>
      <c r="N45" s="801"/>
      <c r="O45" s="800"/>
      <c r="P45" s="800"/>
      <c r="Q45" s="800"/>
      <c r="R45" s="800"/>
      <c r="S45" s="800"/>
      <c r="T45" s="800"/>
      <c r="U45" s="800"/>
      <c r="V45" s="800"/>
      <c r="W45" s="800"/>
      <c r="X45" s="800"/>
      <c r="Y45" s="800"/>
      <c r="Z45" s="800"/>
    </row>
    <row r="46" spans="1:26" ht="15">
      <c r="A46" s="1939"/>
      <c r="B46" s="1864" t="s">
        <v>1100</v>
      </c>
      <c r="C46" s="1931">
        <v>1372.5080128205127</v>
      </c>
      <c r="D46" s="798">
        <v>1003.0357142857143</v>
      </c>
      <c r="E46" s="796">
        <v>1379.1964285714287</v>
      </c>
      <c r="F46" s="799">
        <v>1152.8535353535353</v>
      </c>
      <c r="G46" s="799">
        <v>1591.3787640930498</v>
      </c>
      <c r="H46" s="799">
        <v>1590.7344650963073</v>
      </c>
      <c r="I46" s="799">
        <v>1206.1111111111111</v>
      </c>
      <c r="J46" s="799">
        <v>2471.5828191741812</v>
      </c>
      <c r="K46" s="799">
        <v>1580.772075498928</v>
      </c>
      <c r="L46" s="799">
        <v>2456.6213151927441</v>
      </c>
      <c r="M46" s="1932">
        <v>1616.3359453993935</v>
      </c>
      <c r="N46" s="801"/>
      <c r="O46" s="800"/>
      <c r="P46" s="800"/>
      <c r="Q46" s="800"/>
      <c r="R46" s="800"/>
      <c r="S46" s="800"/>
      <c r="T46" s="800"/>
      <c r="U46" s="800"/>
      <c r="V46" s="800"/>
      <c r="W46" s="800"/>
      <c r="X46" s="800"/>
      <c r="Y46" s="800"/>
      <c r="Z46" s="800"/>
    </row>
    <row r="47" spans="1:26" ht="15">
      <c r="A47" s="1939"/>
      <c r="B47" s="1864" t="s">
        <v>746</v>
      </c>
      <c r="C47" s="1931">
        <v>1394.2385739260737</v>
      </c>
      <c r="D47" s="798">
        <v>992.36394557823132</v>
      </c>
      <c r="E47" s="796">
        <v>1377.5545634920636</v>
      </c>
      <c r="F47" s="799">
        <v>1135.9259259259259</v>
      </c>
      <c r="G47" s="799">
        <v>1602.6054535526584</v>
      </c>
      <c r="H47" s="799">
        <v>1600.2987954074911</v>
      </c>
      <c r="I47" s="799">
        <v>1240.625</v>
      </c>
      <c r="J47" s="799">
        <v>2471.7225609756097</v>
      </c>
      <c r="K47" s="799">
        <v>1578.4676932367149</v>
      </c>
      <c r="L47" s="799">
        <v>2490.0103788271927</v>
      </c>
      <c r="M47" s="1932">
        <v>1626.3830014777941</v>
      </c>
      <c r="N47" s="801"/>
      <c r="O47" s="800"/>
      <c r="P47" s="800"/>
      <c r="Q47" s="800"/>
      <c r="R47" s="800"/>
      <c r="S47" s="800"/>
      <c r="T47" s="800"/>
      <c r="U47" s="800"/>
      <c r="V47" s="800"/>
      <c r="W47" s="800"/>
      <c r="X47" s="800"/>
      <c r="Y47" s="800"/>
      <c r="Z47" s="800"/>
    </row>
    <row r="48" spans="1:26" ht="15">
      <c r="A48" s="1939"/>
      <c r="B48" s="1864" t="s">
        <v>747</v>
      </c>
      <c r="C48" s="1931">
        <v>1478.5961174242423</v>
      </c>
      <c r="D48" s="798">
        <v>1024.2342391502057</v>
      </c>
      <c r="E48" s="796">
        <v>1436.4161706349207</v>
      </c>
      <c r="F48" s="799">
        <v>1235.5555555555554</v>
      </c>
      <c r="G48" s="799">
        <v>1712.8915744619528</v>
      </c>
      <c r="H48" s="799">
        <v>1656.6159714673981</v>
      </c>
      <c r="I48" s="799">
        <v>1268.9338235294117</v>
      </c>
      <c r="J48" s="799">
        <v>2628.1080517313308</v>
      </c>
      <c r="K48" s="799">
        <v>1728.987673083418</v>
      </c>
      <c r="L48" s="799">
        <v>2657.1756362119313</v>
      </c>
      <c r="M48" s="1932">
        <v>1754.0627442466348</v>
      </c>
      <c r="N48" s="801"/>
      <c r="O48" s="800"/>
      <c r="P48" s="800"/>
      <c r="Q48" s="800"/>
      <c r="R48" s="800"/>
      <c r="S48" s="800"/>
      <c r="T48" s="800"/>
      <c r="U48" s="800"/>
      <c r="V48" s="800"/>
      <c r="W48" s="800"/>
      <c r="X48" s="800"/>
      <c r="Y48" s="800"/>
      <c r="Z48" s="800"/>
    </row>
    <row r="49" spans="1:26" ht="15">
      <c r="A49" s="1939"/>
      <c r="B49" s="1864" t="s">
        <v>1101</v>
      </c>
      <c r="C49" s="1931">
        <v>1463.1574675324675</v>
      </c>
      <c r="D49" s="798">
        <v>1033.7457482993198</v>
      </c>
      <c r="E49" s="796">
        <v>1468.125</v>
      </c>
      <c r="F49" s="799">
        <v>1283.030303030303</v>
      </c>
      <c r="G49" s="799">
        <v>1755.9207088632554</v>
      </c>
      <c r="H49" s="799">
        <v>1765.1606604180133</v>
      </c>
      <c r="I49" s="799">
        <v>1302.2594364699628</v>
      </c>
      <c r="J49" s="799">
        <v>2662.1394230769229</v>
      </c>
      <c r="K49" s="799">
        <v>1707.7127125880595</v>
      </c>
      <c r="L49" s="799">
        <v>2714.3382352941176</v>
      </c>
      <c r="M49" s="1932">
        <v>1758.6208951665774</v>
      </c>
      <c r="N49" s="801"/>
      <c r="O49" s="800"/>
      <c r="P49" s="800"/>
      <c r="Q49" s="800"/>
      <c r="R49" s="800"/>
      <c r="S49" s="800"/>
      <c r="T49" s="800"/>
      <c r="U49" s="800"/>
      <c r="V49" s="800"/>
      <c r="W49" s="800"/>
      <c r="X49" s="800"/>
      <c r="Y49" s="800"/>
      <c r="Z49" s="800"/>
    </row>
    <row r="50" spans="1:26" ht="15">
      <c r="A50" s="1939"/>
      <c r="B50" s="1864" t="s">
        <v>749</v>
      </c>
      <c r="C50" s="1931">
        <v>1504.4528388278388</v>
      </c>
      <c r="D50" s="798">
        <v>1070.2487988202274</v>
      </c>
      <c r="E50" s="796">
        <v>1618.0753968253966</v>
      </c>
      <c r="F50" s="799">
        <v>1289.7089947089946</v>
      </c>
      <c r="G50" s="799">
        <v>1806.8187830687832</v>
      </c>
      <c r="H50" s="799">
        <v>1779.347117003367</v>
      </c>
      <c r="I50" s="799">
        <v>1301.2019230769231</v>
      </c>
      <c r="J50" s="799">
        <v>2691.8846153846152</v>
      </c>
      <c r="K50" s="799">
        <v>1751.9134615384614</v>
      </c>
      <c r="L50" s="799">
        <v>2754.9548665620096</v>
      </c>
      <c r="M50" s="1932">
        <v>1792.2090711284513</v>
      </c>
      <c r="N50" s="801"/>
      <c r="O50" s="800"/>
      <c r="P50" s="800"/>
      <c r="Q50" s="800"/>
      <c r="R50" s="800"/>
      <c r="S50" s="800"/>
      <c r="T50" s="800"/>
      <c r="U50" s="800"/>
      <c r="V50" s="800"/>
      <c r="W50" s="800"/>
      <c r="X50" s="800"/>
      <c r="Y50" s="800"/>
      <c r="Z50" s="800"/>
    </row>
    <row r="51" spans="1:26" ht="15">
      <c r="A51" s="1939"/>
      <c r="B51" s="1864" t="s">
        <v>750</v>
      </c>
      <c r="C51" s="1931">
        <v>1508.454254079254</v>
      </c>
      <c r="D51" s="798">
        <v>1106.5306122448978</v>
      </c>
      <c r="E51" s="796">
        <v>1591.1755952380952</v>
      </c>
      <c r="F51" s="799">
        <v>1167.1296296296298</v>
      </c>
      <c r="G51" s="799">
        <v>1825.8374384236454</v>
      </c>
      <c r="H51" s="799">
        <v>1805.0009641470474</v>
      </c>
      <c r="I51" s="799">
        <v>1393.5912698412699</v>
      </c>
      <c r="J51" s="799">
        <v>2759.4037267080748</v>
      </c>
      <c r="K51" s="799">
        <v>1799.9440710604317</v>
      </c>
      <c r="L51" s="799">
        <v>2788.5204081632655</v>
      </c>
      <c r="M51" s="1932">
        <v>1832.2640460169575</v>
      </c>
      <c r="N51" s="801"/>
      <c r="O51" s="800"/>
      <c r="P51" s="800"/>
      <c r="Q51" s="800"/>
      <c r="R51" s="800"/>
      <c r="S51" s="800"/>
      <c r="T51" s="800"/>
      <c r="U51" s="800"/>
      <c r="V51" s="800"/>
      <c r="W51" s="800"/>
      <c r="X51" s="800"/>
      <c r="Y51" s="800"/>
      <c r="Z51" s="800"/>
    </row>
    <row r="52" spans="1:26" ht="15">
      <c r="A52" s="1939"/>
      <c r="B52" s="1878"/>
      <c r="C52" s="1931"/>
      <c r="D52" s="798"/>
      <c r="E52" s="796"/>
      <c r="F52" s="799"/>
      <c r="G52" s="799"/>
      <c r="H52" s="799"/>
      <c r="I52" s="799"/>
      <c r="J52" s="799"/>
      <c r="K52" s="799"/>
      <c r="L52" s="799"/>
      <c r="M52" s="1932"/>
      <c r="N52" s="801"/>
      <c r="O52" s="800"/>
      <c r="P52" s="800"/>
      <c r="Q52" s="800"/>
      <c r="R52" s="800"/>
      <c r="S52" s="800"/>
      <c r="T52" s="800"/>
      <c r="U52" s="800"/>
      <c r="V52" s="800"/>
      <c r="W52" s="800"/>
      <c r="X52" s="800"/>
      <c r="Y52" s="800"/>
      <c r="Z52" s="800"/>
    </row>
    <row r="53" spans="1:26" ht="15">
      <c r="A53" s="1939">
        <v>2022</v>
      </c>
      <c r="B53" s="1864" t="s">
        <v>739</v>
      </c>
      <c r="C53" s="1931">
        <v>1531.2237762237762</v>
      </c>
      <c r="D53" s="798">
        <v>1131.4115646258501</v>
      </c>
      <c r="E53" s="796">
        <v>1508.3085317460318</v>
      </c>
      <c r="F53" s="799">
        <v>1033.2407407407406</v>
      </c>
      <c r="G53" s="799">
        <v>1877.3177507077103</v>
      </c>
      <c r="H53" s="799">
        <v>1867.1869189533663</v>
      </c>
      <c r="I53" s="799">
        <v>1477.4084595959596</v>
      </c>
      <c r="J53" s="799">
        <v>2771.4019607843138</v>
      </c>
      <c r="K53" s="799">
        <v>1866.457933716965</v>
      </c>
      <c r="L53" s="799">
        <v>2815.5625</v>
      </c>
      <c r="M53" s="1932">
        <v>1858.4658385093169</v>
      </c>
      <c r="N53" s="801"/>
      <c r="O53" s="800"/>
      <c r="P53" s="800"/>
      <c r="Q53" s="800"/>
      <c r="R53" s="800"/>
      <c r="S53" s="800"/>
      <c r="T53" s="800"/>
      <c r="U53" s="800"/>
      <c r="V53" s="800"/>
      <c r="W53" s="800"/>
      <c r="X53" s="800"/>
      <c r="Y53" s="800"/>
      <c r="Z53" s="800"/>
    </row>
    <row r="54" spans="1:26" ht="15">
      <c r="A54" s="1939"/>
      <c r="B54" s="1864" t="s">
        <v>740</v>
      </c>
      <c r="C54" s="1931">
        <v>1563.2277097902097</v>
      </c>
      <c r="D54" s="798">
        <v>1147.7302459445318</v>
      </c>
      <c r="E54" s="796">
        <v>1732.698412698413</v>
      </c>
      <c r="F54" s="799">
        <v>1295.1388888888889</v>
      </c>
      <c r="G54" s="799">
        <v>1917.2111312764671</v>
      </c>
      <c r="H54" s="799">
        <v>1883.0070630607315</v>
      </c>
      <c r="I54" s="799">
        <v>1354.265873015873</v>
      </c>
      <c r="J54" s="799">
        <v>2796.875</v>
      </c>
      <c r="K54" s="799">
        <v>1845.5281628955931</v>
      </c>
      <c r="L54" s="799">
        <v>2828.6595744680853</v>
      </c>
      <c r="M54" s="1932">
        <v>1826.0782209233873</v>
      </c>
      <c r="N54" s="801"/>
    </row>
    <row r="55" spans="1:26" ht="15">
      <c r="A55" s="1939"/>
      <c r="B55" s="1864" t="s">
        <v>741</v>
      </c>
      <c r="C55" s="1931">
        <v>1516.3463272838273</v>
      </c>
      <c r="D55" s="798">
        <v>1088.8047270190129</v>
      </c>
      <c r="E55" s="796">
        <v>1717.0783730158732</v>
      </c>
      <c r="F55" s="799">
        <v>1310.7638888888889</v>
      </c>
      <c r="G55" s="799">
        <v>1977.2283773649319</v>
      </c>
      <c r="H55" s="799">
        <v>1988.4602130325816</v>
      </c>
      <c r="I55" s="799">
        <v>1558.2341269841268</v>
      </c>
      <c r="J55" s="799">
        <v>2866.77371541502</v>
      </c>
      <c r="K55" s="799">
        <v>1944.6217610891526</v>
      </c>
      <c r="L55" s="799">
        <v>2925.592885375494</v>
      </c>
      <c r="M55" s="1932">
        <v>1972.9249403977662</v>
      </c>
      <c r="N55" s="801"/>
    </row>
    <row r="56" spans="1:26" ht="15">
      <c r="A56" s="1939"/>
      <c r="B56" s="1864" t="s">
        <v>1098</v>
      </c>
      <c r="C56" s="1931">
        <v>1638.6604020979021</v>
      </c>
      <c r="D56" s="798">
        <v>1156.7373103087389</v>
      </c>
      <c r="E56" s="796">
        <v>1828.1845238095236</v>
      </c>
      <c r="F56" s="799">
        <v>1329.1666666666667</v>
      </c>
      <c r="G56" s="799">
        <v>2074.6206990042397</v>
      </c>
      <c r="H56" s="799">
        <v>2065.9420369310956</v>
      </c>
      <c r="I56" s="799">
        <v>1603.2828282828284</v>
      </c>
      <c r="J56" s="799">
        <v>2918.6111111111113</v>
      </c>
      <c r="K56" s="799">
        <v>1964.7958793776459</v>
      </c>
      <c r="L56" s="799">
        <v>2987.8472222222222</v>
      </c>
      <c r="M56" s="1932">
        <v>2003.5822318934022</v>
      </c>
      <c r="N56" s="801"/>
    </row>
    <row r="57" spans="1:26" ht="15">
      <c r="A57" s="1939"/>
      <c r="B57" s="1864" t="s">
        <v>743</v>
      </c>
      <c r="C57" s="1931">
        <v>1672.4263583638583</v>
      </c>
      <c r="D57" s="798">
        <v>1236.6845456131171</v>
      </c>
      <c r="E57" s="796">
        <v>1834.6428571428573</v>
      </c>
      <c r="F57" s="799">
        <v>1407.0370370370372</v>
      </c>
      <c r="G57" s="799">
        <v>2135.8852802845936</v>
      </c>
      <c r="H57" s="799">
        <v>2077.7206682206684</v>
      </c>
      <c r="I57" s="799">
        <v>1573.0473856209151</v>
      </c>
      <c r="J57" s="799">
        <v>2973.1311274509803</v>
      </c>
      <c r="K57" s="799">
        <v>2004.9850809889174</v>
      </c>
      <c r="L57" s="799">
        <v>3033.210784324142</v>
      </c>
      <c r="M57" s="1932">
        <v>2020.8542205041128</v>
      </c>
      <c r="N57" s="801"/>
    </row>
    <row r="58" spans="1:26" ht="15">
      <c r="A58" s="1939"/>
      <c r="B58" s="1864" t="s">
        <v>1099</v>
      </c>
      <c r="C58" s="1931">
        <v>1731.7214035964034</v>
      </c>
      <c r="D58" s="798">
        <v>1241.1507936507935</v>
      </c>
      <c r="E58" s="796">
        <v>1853.062996031746</v>
      </c>
      <c r="F58" s="799">
        <v>1449.1203703703704</v>
      </c>
      <c r="G58" s="799">
        <v>2228.433740027725</v>
      </c>
      <c r="H58" s="799">
        <v>2134.5359224109225</v>
      </c>
      <c r="I58" s="799">
        <v>1649.3055555555554</v>
      </c>
      <c r="J58" s="799">
        <v>3049.1054158607349</v>
      </c>
      <c r="K58" s="799">
        <v>2045.8546374182197</v>
      </c>
      <c r="L58" s="799">
        <v>3120.4424564796909</v>
      </c>
      <c r="M58" s="1932">
        <v>2068.4405409863102</v>
      </c>
      <c r="N58" s="801"/>
    </row>
    <row r="59" spans="1:26" ht="15">
      <c r="A59" s="1939"/>
      <c r="B59" s="1864" t="s">
        <v>1100</v>
      </c>
      <c r="C59" s="1931">
        <v>1728.7987012987014</v>
      </c>
      <c r="D59" s="798">
        <v>1308.0032467532469</v>
      </c>
      <c r="E59" s="796">
        <v>1945.7341269841272</v>
      </c>
      <c r="F59" s="799">
        <v>1553.9814814814815</v>
      </c>
      <c r="G59" s="799">
        <v>2293.2192410763842</v>
      </c>
      <c r="H59" s="799">
        <v>2190.4372016438156</v>
      </c>
      <c r="I59" s="799">
        <v>1713.75</v>
      </c>
      <c r="J59" s="799">
        <v>3050.384963768116</v>
      </c>
      <c r="K59" s="799">
        <v>2115.2567797540623</v>
      </c>
      <c r="L59" s="799">
        <v>3139.153079710145</v>
      </c>
      <c r="M59" s="1932">
        <v>2141.3050719965613</v>
      </c>
      <c r="N59" s="801"/>
    </row>
    <row r="60" spans="1:26" ht="15">
      <c r="A60" s="1939"/>
      <c r="B60" s="1864" t="s">
        <v>746</v>
      </c>
      <c r="C60" s="1931">
        <v>1798.8988095238096</v>
      </c>
      <c r="D60" s="798">
        <v>1288.6198721913008</v>
      </c>
      <c r="E60" s="796">
        <v>1972.7827380952381</v>
      </c>
      <c r="F60" s="799">
        <v>1474.2724867724867</v>
      </c>
      <c r="G60" s="799">
        <v>2255.3214736186869</v>
      </c>
      <c r="H60" s="799">
        <v>2241.9489870509606</v>
      </c>
      <c r="I60" s="799">
        <v>1802.2058823529412</v>
      </c>
      <c r="J60" s="799">
        <v>3093.3210784313724</v>
      </c>
      <c r="K60" s="799">
        <v>2108.6721209276748</v>
      </c>
      <c r="L60" s="799">
        <v>3137.8982843137255</v>
      </c>
      <c r="M60" s="1932">
        <v>2142.4457791837667</v>
      </c>
      <c r="N60" s="801"/>
    </row>
    <row r="61" spans="1:26" ht="15">
      <c r="A61" s="1939"/>
      <c r="B61" s="1864" t="s">
        <v>747</v>
      </c>
      <c r="C61" s="1931">
        <v>1850.7734279609281</v>
      </c>
      <c r="D61" s="798">
        <v>1357.9195804195804</v>
      </c>
      <c r="E61" s="796">
        <v>1895.625</v>
      </c>
      <c r="F61" s="799">
        <v>1465.625</v>
      </c>
      <c r="G61" s="799">
        <v>2367.3550335465993</v>
      </c>
      <c r="H61" s="799">
        <v>2303.5146103896104</v>
      </c>
      <c r="I61" s="799">
        <v>1862.7941176470588</v>
      </c>
      <c r="J61" s="799">
        <v>3119.1725768321512</v>
      </c>
      <c r="K61" s="799">
        <v>2097.3113617403733</v>
      </c>
      <c r="L61" s="799">
        <v>3158.1914893617022</v>
      </c>
      <c r="M61" s="1932">
        <v>2123.8081730814156</v>
      </c>
      <c r="N61" s="801"/>
    </row>
    <row r="62" spans="1:26" ht="15">
      <c r="A62" s="1939"/>
      <c r="B62" s="1864" t="s">
        <v>1101</v>
      </c>
      <c r="C62" s="1931">
        <v>1872.3690476190475</v>
      </c>
      <c r="D62" s="798">
        <v>1351.0422196850766</v>
      </c>
      <c r="E62" s="796">
        <v>2020.9821428571429</v>
      </c>
      <c r="F62" s="799">
        <v>1587.3214285714284</v>
      </c>
      <c r="G62" s="799">
        <v>2389.6624899397457</v>
      </c>
      <c r="H62" s="799">
        <v>2372.7170201413896</v>
      </c>
      <c r="I62" s="799">
        <v>1800.1515151515152</v>
      </c>
      <c r="J62" s="799">
        <v>3242.147435897436</v>
      </c>
      <c r="K62" s="799">
        <v>2142.8293606722559</v>
      </c>
      <c r="L62" s="799">
        <v>3274.5592948717949</v>
      </c>
      <c r="M62" s="1932">
        <v>2174.9465811965811</v>
      </c>
      <c r="N62" s="801"/>
    </row>
    <row r="63" spans="1:26" ht="15">
      <c r="A63" s="1939"/>
      <c r="B63" s="1864" t="s">
        <v>749</v>
      </c>
      <c r="C63" s="1931">
        <v>1878.4157509157508</v>
      </c>
      <c r="D63" s="798">
        <v>1338.1655844155846</v>
      </c>
      <c r="E63" s="796">
        <v>2029.6527777777778</v>
      </c>
      <c r="F63" s="799">
        <v>1515.8234126984128</v>
      </c>
      <c r="G63" s="799">
        <v>2434.979949244655</v>
      </c>
      <c r="H63" s="799">
        <v>2392.2596680139786</v>
      </c>
      <c r="I63" s="799">
        <v>1787.5</v>
      </c>
      <c r="J63" s="799">
        <v>3194.9574468085107</v>
      </c>
      <c r="K63" s="799">
        <v>2131.5816727053138</v>
      </c>
      <c r="L63" s="799">
        <v>3224.208333333333</v>
      </c>
      <c r="M63" s="1932">
        <v>2143.955463803532</v>
      </c>
      <c r="N63" s="801"/>
    </row>
    <row r="64" spans="1:26" ht="15">
      <c r="A64" s="1939"/>
      <c r="B64" s="1864" t="s">
        <v>750</v>
      </c>
      <c r="C64" s="1931">
        <v>1890.851648351648</v>
      </c>
      <c r="D64" s="798">
        <v>1355.4442383013813</v>
      </c>
      <c r="E64" s="796">
        <v>2047.8323412698414</v>
      </c>
      <c r="F64" s="799">
        <v>1497.3611111111111</v>
      </c>
      <c r="G64" s="799">
        <v>2431.1854237716311</v>
      </c>
      <c r="H64" s="799">
        <v>2358.811391312443</v>
      </c>
      <c r="I64" s="799">
        <v>1760.3787878787878</v>
      </c>
      <c r="J64" s="799">
        <v>3242.9840686274511</v>
      </c>
      <c r="K64" s="799">
        <v>2161.307295968033</v>
      </c>
      <c r="L64" s="799">
        <v>3277.083333333333</v>
      </c>
      <c r="M64" s="1932">
        <v>2175.7480127920735</v>
      </c>
      <c r="N64" s="801"/>
    </row>
    <row r="65" spans="1:14" ht="15">
      <c r="A65" s="1939"/>
      <c r="B65" s="1878"/>
      <c r="C65" s="1931"/>
      <c r="D65" s="798"/>
      <c r="E65" s="796"/>
      <c r="F65" s="799"/>
      <c r="G65" s="799"/>
      <c r="H65" s="799"/>
      <c r="I65" s="799"/>
      <c r="J65" s="799"/>
      <c r="K65" s="799"/>
      <c r="L65" s="799"/>
      <c r="M65" s="1932"/>
      <c r="N65" s="801"/>
    </row>
    <row r="66" spans="1:14" ht="15">
      <c r="A66" s="1939" t="s">
        <v>106</v>
      </c>
      <c r="B66" s="1864" t="s">
        <v>739</v>
      </c>
      <c r="C66" s="1931">
        <v>1853.8901289682537</v>
      </c>
      <c r="D66" s="798">
        <v>1312.4582560296844</v>
      </c>
      <c r="E66" s="796">
        <v>1997.1974206349205</v>
      </c>
      <c r="F66" s="799">
        <v>1480.5555555555554</v>
      </c>
      <c r="G66" s="799">
        <v>2393.6042974882262</v>
      </c>
      <c r="H66" s="799">
        <v>2428.7138541901645</v>
      </c>
      <c r="I66" s="799">
        <v>1854.1287878787878</v>
      </c>
      <c r="J66" s="799">
        <v>3250</v>
      </c>
      <c r="K66" s="799">
        <v>2168.6237497726861</v>
      </c>
      <c r="L66" s="799">
        <v>3261.1844737895158</v>
      </c>
      <c r="M66" s="1932">
        <v>2193.2430887248515</v>
      </c>
      <c r="N66" s="801"/>
    </row>
    <row r="67" spans="1:14" ht="15">
      <c r="A67" s="1939"/>
      <c r="B67" s="1864" t="s">
        <v>740</v>
      </c>
      <c r="C67" s="1931">
        <v>1890.5162545787546</v>
      </c>
      <c r="D67" s="798">
        <v>1271.8779434850862</v>
      </c>
      <c r="E67" s="796">
        <v>1942.5000000000002</v>
      </c>
      <c r="F67" s="799">
        <v>1488.4259259259259</v>
      </c>
      <c r="G67" s="799">
        <v>2345.3606543832111</v>
      </c>
      <c r="H67" s="799">
        <v>2390.4781366294524</v>
      </c>
      <c r="I67" s="799">
        <v>1867.0220588235293</v>
      </c>
      <c r="J67" s="799">
        <v>3281.9767441860467</v>
      </c>
      <c r="K67" s="799">
        <v>2214.8435920121337</v>
      </c>
      <c r="L67" s="799">
        <v>3302.1486349848328</v>
      </c>
      <c r="M67" s="1932">
        <v>2220.6761880687563</v>
      </c>
      <c r="N67" s="801"/>
    </row>
    <row r="68" spans="1:14" ht="15">
      <c r="A68" s="1939"/>
      <c r="B68" s="1864" t="s">
        <v>741</v>
      </c>
      <c r="C68" s="1931">
        <v>1907.0993589743589</v>
      </c>
      <c r="D68" s="798">
        <v>1391.2244897959185</v>
      </c>
      <c r="E68" s="796">
        <v>1937.8125</v>
      </c>
      <c r="F68" s="799">
        <v>1466.6666666666667</v>
      </c>
      <c r="G68" s="799">
        <v>2397.6713443998283</v>
      </c>
      <c r="H68" s="799">
        <v>2364.578845244238</v>
      </c>
      <c r="I68" s="799">
        <v>1870.965909090909</v>
      </c>
      <c r="J68" s="799">
        <v>3267.8070599613152</v>
      </c>
      <c r="K68" s="799">
        <v>2199.8749788802934</v>
      </c>
      <c r="L68" s="799">
        <v>3328.4937137330753</v>
      </c>
      <c r="M68" s="1932">
        <v>2218.9731454703442</v>
      </c>
      <c r="N68" s="801"/>
    </row>
    <row r="69" spans="1:14" ht="15">
      <c r="A69" s="1939"/>
      <c r="B69" s="1864" t="s">
        <v>1098</v>
      </c>
      <c r="C69" s="1931">
        <v>1865.5540293040294</v>
      </c>
      <c r="D69" s="798">
        <v>1330.6837507730363</v>
      </c>
      <c r="E69" s="796">
        <v>1998.1547619047619</v>
      </c>
      <c r="F69" s="799">
        <v>1505.4166666666667</v>
      </c>
      <c r="G69" s="799">
        <v>2412.548615405758</v>
      </c>
      <c r="H69" s="799">
        <v>2398.9896133278485</v>
      </c>
      <c r="I69" s="799">
        <v>2027.5162337662339</v>
      </c>
      <c r="J69" s="799">
        <v>3267.391304347826</v>
      </c>
      <c r="K69" s="799">
        <v>2211.7126937984499</v>
      </c>
      <c r="L69" s="799">
        <v>3311.096014492754</v>
      </c>
      <c r="M69" s="1932">
        <v>2238.8396270972967</v>
      </c>
      <c r="N69" s="801"/>
    </row>
    <row r="70" spans="1:14" ht="15">
      <c r="A70" s="1939"/>
      <c r="B70" s="1864" t="s">
        <v>743</v>
      </c>
      <c r="C70" s="1931">
        <v>1889.3154761904759</v>
      </c>
      <c r="D70" s="798">
        <v>1343.0561997526286</v>
      </c>
      <c r="E70" s="796">
        <v>1945.3869047619046</v>
      </c>
      <c r="F70" s="799">
        <v>1493.8888888888889</v>
      </c>
      <c r="G70" s="799">
        <v>2435.7231352079007</v>
      </c>
      <c r="H70" s="799">
        <v>2427.6908102473835</v>
      </c>
      <c r="I70" s="799">
        <v>1956.25</v>
      </c>
      <c r="J70" s="799">
        <v>3265.1153846153848</v>
      </c>
      <c r="K70" s="799">
        <v>2228.4071017621095</v>
      </c>
      <c r="L70" s="799">
        <v>3326.8846153846152</v>
      </c>
      <c r="M70" s="1932">
        <v>2281.2581255328219</v>
      </c>
      <c r="N70" s="801"/>
    </row>
    <row r="71" spans="1:14" ht="15">
      <c r="A71" s="1939"/>
      <c r="B71" s="1864" t="s">
        <v>1099</v>
      </c>
      <c r="C71" s="1931">
        <v>1978.6824633699637</v>
      </c>
      <c r="D71" s="798">
        <v>1436.8011750154608</v>
      </c>
      <c r="E71" s="796">
        <v>1993.0555555555554</v>
      </c>
      <c r="F71" s="799">
        <v>1457.9861111111111</v>
      </c>
      <c r="G71" s="799">
        <v>2399.5558931914761</v>
      </c>
      <c r="H71" s="799">
        <v>2405.6006335282655</v>
      </c>
      <c r="I71" s="799">
        <v>1880.625</v>
      </c>
      <c r="J71" s="799">
        <v>3249.4917257683219</v>
      </c>
      <c r="K71" s="799">
        <v>2253.221636828453</v>
      </c>
      <c r="L71" s="799">
        <v>3278.8770685579193</v>
      </c>
      <c r="M71" s="1932">
        <v>2266.3752987406933</v>
      </c>
      <c r="N71" s="801"/>
    </row>
    <row r="72" spans="1:14" ht="15">
      <c r="A72" s="1939"/>
      <c r="B72" s="1864" t="s">
        <v>1100</v>
      </c>
      <c r="C72" s="1931">
        <v>1908.686755952381</v>
      </c>
      <c r="D72" s="798">
        <v>1345.0243506493505</v>
      </c>
      <c r="E72" s="796">
        <v>1958.6458333333335</v>
      </c>
      <c r="F72" s="799">
        <v>1458.2175925925924</v>
      </c>
      <c r="G72" s="799">
        <v>2426.8876999788954</v>
      </c>
      <c r="H72" s="799">
        <v>2411.499451754386</v>
      </c>
      <c r="I72" s="799">
        <v>1888.9285714285716</v>
      </c>
      <c r="J72" s="799">
        <v>3274.604166666667</v>
      </c>
      <c r="K72" s="799">
        <v>2232.5623843663275</v>
      </c>
      <c r="L72" s="799">
        <v>3304.604166666667</v>
      </c>
      <c r="M72" s="1932">
        <v>2263.1105457909343</v>
      </c>
      <c r="N72" s="801"/>
    </row>
    <row r="73" spans="1:14" ht="15">
      <c r="A73" s="1939"/>
      <c r="B73" s="1864" t="s">
        <v>746</v>
      </c>
      <c r="C73" s="1931">
        <v>1935.3869047619048</v>
      </c>
      <c r="D73" s="798">
        <v>1421.3095238095241</v>
      </c>
      <c r="E73" s="796">
        <v>1964.9305555555557</v>
      </c>
      <c r="F73" s="799">
        <v>1513.8888888888889</v>
      </c>
      <c r="G73" s="799">
        <v>2450.8868641225395</v>
      </c>
      <c r="H73" s="799">
        <v>2472.8463468720824</v>
      </c>
      <c r="I73" s="799">
        <v>1970.3571428571429</v>
      </c>
      <c r="J73" s="799">
        <v>3300.4373522458627</v>
      </c>
      <c r="K73" s="799">
        <v>2253.9470284237727</v>
      </c>
      <c r="L73" s="799">
        <v>3314.598108747045</v>
      </c>
      <c r="M73" s="1932">
        <v>2282.4936810286026</v>
      </c>
      <c r="N73" s="801"/>
    </row>
    <row r="74" spans="1:14" ht="15">
      <c r="A74" s="1939"/>
      <c r="B74" s="1864" t="s">
        <v>747</v>
      </c>
      <c r="C74" s="1931">
        <v>1904.5870535714287</v>
      </c>
      <c r="D74" s="798">
        <v>1370.6873582766439</v>
      </c>
      <c r="E74" s="796">
        <v>2010.6666666666667</v>
      </c>
      <c r="F74" s="799">
        <v>1476.3657407407406</v>
      </c>
      <c r="G74" s="799">
        <v>2442.8976447899258</v>
      </c>
      <c r="H74" s="799">
        <v>2449.3521564327484</v>
      </c>
      <c r="I74" s="799">
        <v>1879.9107142857142</v>
      </c>
      <c r="J74" s="799">
        <v>3290.8775510204082</v>
      </c>
      <c r="K74" s="799">
        <v>2248.2465154540077</v>
      </c>
      <c r="L74" s="799">
        <v>3312.204081632653</v>
      </c>
      <c r="M74" s="1932">
        <v>2286.9340277777778</v>
      </c>
      <c r="N74" s="801"/>
    </row>
    <row r="75" spans="1:14" ht="15">
      <c r="A75" s="1939"/>
      <c r="B75" s="1864" t="s">
        <v>1101</v>
      </c>
      <c r="C75" s="1931">
        <v>1910.9554334554336</v>
      </c>
      <c r="D75" s="798">
        <v>1330.5357142857142</v>
      </c>
      <c r="E75" s="796">
        <v>1963.2142857142858</v>
      </c>
      <c r="F75" s="799">
        <v>1494.8148148148146</v>
      </c>
      <c r="G75" s="799">
        <v>2437.4992551308342</v>
      </c>
      <c r="H75" s="799">
        <v>2449.6792150617584</v>
      </c>
      <c r="I75" s="799">
        <v>1895.3125</v>
      </c>
      <c r="J75" s="799">
        <v>3293.375</v>
      </c>
      <c r="K75" s="799">
        <v>2235.0333049886622</v>
      </c>
      <c r="L75" s="799">
        <v>3337.583333333333</v>
      </c>
      <c r="M75" s="1932">
        <v>2337.4863668293406</v>
      </c>
      <c r="N75" s="801"/>
    </row>
    <row r="76" spans="1:14" ht="15">
      <c r="A76" s="1939"/>
      <c r="B76" s="1864" t="s">
        <v>749</v>
      </c>
      <c r="C76" s="1931">
        <v>1905.4501488095241</v>
      </c>
      <c r="D76" s="798">
        <v>1331.3522390308106</v>
      </c>
      <c r="E76" s="796">
        <v>1978.2738095238094</v>
      </c>
      <c r="F76" s="799">
        <v>1496.7361111111111</v>
      </c>
      <c r="G76" s="799">
        <v>2524.1635055882539</v>
      </c>
      <c r="H76" s="799">
        <v>2550.5550457730983</v>
      </c>
      <c r="I76" s="799">
        <v>1805.405701754386</v>
      </c>
      <c r="J76" s="799">
        <v>3350.6009615384614</v>
      </c>
      <c r="K76" s="799">
        <v>2315.7717211884751</v>
      </c>
      <c r="L76" s="799">
        <v>3356.5737833594976</v>
      </c>
      <c r="M76" s="1932">
        <v>2350.6343162264911</v>
      </c>
      <c r="N76" s="801"/>
    </row>
    <row r="77" spans="1:14" ht="15">
      <c r="A77" s="1939"/>
      <c r="B77" s="1864" t="s">
        <v>750</v>
      </c>
      <c r="C77" s="1931">
        <v>1907.822646103896</v>
      </c>
      <c r="D77" s="798">
        <v>1346.5840310483168</v>
      </c>
      <c r="E77" s="796">
        <v>1968.1795634920636</v>
      </c>
      <c r="F77" s="799">
        <v>1464.5833333333333</v>
      </c>
      <c r="G77" s="799">
        <v>2527.0735930735932</v>
      </c>
      <c r="H77" s="799">
        <v>2536.3184232026142</v>
      </c>
      <c r="I77" s="799">
        <v>1806.8576388888889</v>
      </c>
      <c r="J77" s="799">
        <v>3359.8312401883832</v>
      </c>
      <c r="K77" s="799">
        <v>2312.2252432888049</v>
      </c>
      <c r="L77" s="799">
        <v>3370.8461538461538</v>
      </c>
      <c r="M77" s="1932">
        <v>2350.5028678137924</v>
      </c>
      <c r="N77" s="801"/>
    </row>
    <row r="78" spans="1:14" ht="15.75" thickBot="1">
      <c r="A78" s="1706"/>
      <c r="B78" s="1940"/>
      <c r="C78" s="1933"/>
      <c r="D78" s="1934"/>
      <c r="E78" s="1935"/>
      <c r="F78" s="1936"/>
      <c r="G78" s="1937"/>
      <c r="H78" s="1937"/>
      <c r="I78" s="1937"/>
      <c r="J78" s="1936"/>
      <c r="K78" s="1936"/>
      <c r="L78" s="1936"/>
      <c r="M78" s="1938"/>
    </row>
    <row r="79" spans="1:14" ht="15">
      <c r="A79" s="740" t="s">
        <v>1102</v>
      </c>
      <c r="B79" s="2301" t="s">
        <v>1288</v>
      </c>
      <c r="C79" s="2301"/>
      <c r="D79" s="2301"/>
      <c r="E79" s="2301"/>
      <c r="F79" s="2301"/>
      <c r="G79" s="2301"/>
      <c r="H79" s="2301"/>
      <c r="I79" s="2301"/>
      <c r="J79" s="2301"/>
      <c r="K79" s="802"/>
      <c r="L79" s="803"/>
      <c r="M79" s="804" t="s">
        <v>1152</v>
      </c>
    </row>
    <row r="80" spans="1:14" ht="15">
      <c r="A80" s="740" t="s">
        <v>1104</v>
      </c>
      <c r="B80" s="2256" t="s">
        <v>1289</v>
      </c>
      <c r="C80" s="2256"/>
      <c r="D80" s="2256"/>
      <c r="E80" s="2256"/>
      <c r="F80" s="2256"/>
      <c r="G80" s="2256"/>
      <c r="H80" s="2256"/>
      <c r="I80" s="779"/>
      <c r="J80" s="570"/>
      <c r="K80" s="805"/>
      <c r="L80" s="679"/>
      <c r="M80" s="679"/>
    </row>
    <row r="81" spans="1:13">
      <c r="A81" s="740" t="s">
        <v>1115</v>
      </c>
      <c r="B81" s="779" t="s">
        <v>1235</v>
      </c>
      <c r="C81" s="560"/>
      <c r="D81" s="560"/>
      <c r="E81" s="779"/>
      <c r="F81" s="779"/>
      <c r="G81" s="779"/>
      <c r="H81" s="779"/>
      <c r="I81" s="779"/>
      <c r="J81" s="779"/>
      <c r="K81" s="679"/>
      <c r="L81" s="679"/>
      <c r="M81" s="679"/>
    </row>
    <row r="82" spans="1:13">
      <c r="A82" s="753"/>
      <c r="B82" s="679"/>
      <c r="C82" s="806"/>
      <c r="D82" s="806"/>
      <c r="E82" s="806"/>
      <c r="F82" s="806"/>
      <c r="G82" s="806"/>
      <c r="H82" s="806"/>
      <c r="I82" s="807"/>
      <c r="J82" s="679"/>
      <c r="K82" s="679"/>
      <c r="L82" s="679"/>
      <c r="M82" s="679"/>
    </row>
    <row r="83" spans="1:13">
      <c r="A83" s="808"/>
      <c r="B83" s="679"/>
      <c r="C83" s="679"/>
      <c r="D83" s="679"/>
      <c r="E83" s="679"/>
      <c r="F83" s="679"/>
      <c r="G83" s="679"/>
      <c r="H83" s="679"/>
      <c r="I83" s="679"/>
      <c r="J83" s="679"/>
      <c r="K83" s="679"/>
      <c r="L83" s="679"/>
      <c r="M83" s="679"/>
    </row>
  </sheetData>
  <mergeCells count="9">
    <mergeCell ref="B79:J79"/>
    <mergeCell ref="B80:H80"/>
    <mergeCell ref="A3:M3"/>
    <mergeCell ref="A5:B6"/>
    <mergeCell ref="C5:D5"/>
    <mergeCell ref="E5:F5"/>
    <mergeCell ref="H5:I5"/>
    <mergeCell ref="J5:K5"/>
    <mergeCell ref="L5:M5"/>
  </mergeCells>
  <hyperlinks>
    <hyperlink ref="M2" location="පටුන!A1" display="පටුන වෙත"/>
  </hyperlinks>
  <pageMargins left="0.7" right="0.7" top="0.75" bottom="0.75" header="0.3" footer="0.3"/>
  <pageSetup paperSize="9" orientation="portrait" r:id="rId1"/>
  <headerFooter>
    <oddHeader xml:space="preserve">&amp;L&amp;"Calibri"&amp;10 [Limited Sharing]&amp;1#_x000D_&amp;"Calibri"&amp;11 </oddHead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69"/>
  <sheetViews>
    <sheetView showGridLines="0" topLeftCell="L1" zoomScaleNormal="100" workbookViewId="0">
      <selection activeCell="AB2" sqref="AB2"/>
    </sheetView>
  </sheetViews>
  <sheetFormatPr defaultRowHeight="14.25"/>
  <cols>
    <col min="3" max="3" width="34.125" customWidth="1"/>
    <col min="4" max="13" width="9.875" customWidth="1"/>
    <col min="14" max="16" width="8.125" bestFit="1" customWidth="1"/>
    <col min="17" max="18" width="8.25" bestFit="1" customWidth="1"/>
    <col min="19" max="21" width="8.125" bestFit="1" customWidth="1"/>
    <col min="22" max="23" width="8.25" bestFit="1" customWidth="1"/>
    <col min="24" max="26" width="8.125" bestFit="1" customWidth="1"/>
    <col min="27" max="28" width="8.25" bestFit="1" customWidth="1"/>
  </cols>
  <sheetData>
    <row r="1" spans="1:40" ht="15.75">
      <c r="A1" s="809" t="s">
        <v>114</v>
      </c>
      <c r="B1" s="649"/>
      <c r="C1" s="650"/>
      <c r="D1" s="782"/>
      <c r="E1" s="782"/>
      <c r="F1" s="782"/>
      <c r="G1" s="782"/>
      <c r="H1" s="782"/>
      <c r="I1" s="782"/>
      <c r="J1" s="782"/>
      <c r="K1" s="782"/>
      <c r="L1" s="782"/>
      <c r="M1" s="757"/>
      <c r="N1" s="679"/>
      <c r="Z1" s="2190" t="s">
        <v>1290</v>
      </c>
      <c r="AA1" s="2190"/>
      <c r="AB1" s="2190"/>
      <c r="AC1" s="653"/>
    </row>
    <row r="2" spans="1:40" ht="15.75">
      <c r="A2" s="649"/>
      <c r="B2" s="649"/>
      <c r="C2" s="650"/>
      <c r="D2" s="782"/>
      <c r="E2" s="782"/>
      <c r="F2" s="782"/>
      <c r="G2" s="782"/>
      <c r="H2" s="782"/>
      <c r="I2" s="782"/>
      <c r="J2" s="782"/>
      <c r="K2" s="782"/>
      <c r="L2" s="782"/>
      <c r="M2" s="757"/>
      <c r="N2" s="679"/>
      <c r="AB2" s="1981" t="s">
        <v>1482</v>
      </c>
    </row>
    <row r="3" spans="1:40" ht="18.75" customHeight="1">
      <c r="A3" s="2310" t="s">
        <v>1291</v>
      </c>
      <c r="B3" s="2310"/>
      <c r="C3" s="2310"/>
      <c r="D3" s="2310"/>
      <c r="E3" s="2310"/>
      <c r="F3" s="2310"/>
      <c r="G3" s="2310"/>
      <c r="H3" s="2310"/>
      <c r="I3" s="2310"/>
      <c r="J3" s="2310"/>
      <c r="K3" s="2310"/>
      <c r="L3" s="2310"/>
      <c r="M3" s="2310"/>
      <c r="N3" s="2310"/>
      <c r="O3" s="2310"/>
      <c r="P3" s="2310"/>
      <c r="Q3" s="2310"/>
      <c r="R3" s="2310"/>
      <c r="S3" s="2310"/>
      <c r="T3" s="2310"/>
      <c r="U3" s="2310"/>
      <c r="V3" s="2310"/>
      <c r="W3" s="2310"/>
      <c r="X3" s="2310"/>
      <c r="Y3" s="2310"/>
      <c r="Z3" s="2310"/>
      <c r="AA3" s="2310"/>
      <c r="AB3" s="2310"/>
    </row>
    <row r="4" spans="1:40" ht="15" thickBot="1">
      <c r="A4" s="679"/>
      <c r="B4" s="679"/>
      <c r="C4" s="679"/>
      <c r="D4" s="679"/>
      <c r="E4" s="679"/>
      <c r="F4" s="679"/>
      <c r="G4" s="679"/>
      <c r="H4" s="679"/>
      <c r="I4" s="679"/>
      <c r="J4" s="679"/>
      <c r="K4" s="679"/>
      <c r="L4" s="679"/>
      <c r="M4" s="808"/>
      <c r="N4" s="679"/>
      <c r="AB4" s="810" t="s">
        <v>1154</v>
      </c>
    </row>
    <row r="5" spans="1:40">
      <c r="A5" s="2311" t="s">
        <v>1292</v>
      </c>
      <c r="B5" s="2312"/>
      <c r="C5" s="2313"/>
      <c r="D5" s="2317" t="s">
        <v>1293</v>
      </c>
      <c r="E5" s="2317"/>
      <c r="F5" s="2317"/>
      <c r="G5" s="2317"/>
      <c r="H5" s="2318"/>
      <c r="I5" s="2317" t="s">
        <v>1294</v>
      </c>
      <c r="J5" s="2317"/>
      <c r="K5" s="2317"/>
      <c r="L5" s="2317"/>
      <c r="M5" s="2317"/>
      <c r="N5" s="2319" t="s">
        <v>1123</v>
      </c>
      <c r="O5" s="2317"/>
      <c r="P5" s="2317"/>
      <c r="Q5" s="2317"/>
      <c r="R5" s="2318"/>
      <c r="S5" s="2317" t="s">
        <v>1124</v>
      </c>
      <c r="T5" s="2317"/>
      <c r="U5" s="2317"/>
      <c r="V5" s="2317"/>
      <c r="W5" s="2317"/>
      <c r="X5" s="2319" t="s">
        <v>1125</v>
      </c>
      <c r="Y5" s="2317"/>
      <c r="Z5" s="2317"/>
      <c r="AA5" s="2317"/>
      <c r="AB5" s="2320"/>
      <c r="AC5" s="811"/>
    </row>
    <row r="6" spans="1:40" ht="15.75" thickBot="1">
      <c r="A6" s="2314"/>
      <c r="B6" s="2315"/>
      <c r="C6" s="2316"/>
      <c r="D6" s="1943">
        <v>2019</v>
      </c>
      <c r="E6" s="1942">
        <v>2020</v>
      </c>
      <c r="F6" s="1943">
        <v>2021</v>
      </c>
      <c r="G6" s="1944">
        <v>2022</v>
      </c>
      <c r="H6" s="1945" t="s">
        <v>1295</v>
      </c>
      <c r="I6" s="1943">
        <v>2019</v>
      </c>
      <c r="J6" s="1942">
        <v>2020</v>
      </c>
      <c r="K6" s="1943">
        <v>2021</v>
      </c>
      <c r="L6" s="1944">
        <v>2022</v>
      </c>
      <c r="M6" s="1946" t="s">
        <v>1295</v>
      </c>
      <c r="N6" s="1941">
        <v>2019</v>
      </c>
      <c r="O6" s="1942">
        <v>2020</v>
      </c>
      <c r="P6" s="1943">
        <v>2021</v>
      </c>
      <c r="Q6" s="1944">
        <v>2022</v>
      </c>
      <c r="R6" s="1945" t="s">
        <v>1295</v>
      </c>
      <c r="S6" s="1943">
        <v>2019</v>
      </c>
      <c r="T6" s="1942">
        <v>2020</v>
      </c>
      <c r="U6" s="1943">
        <v>2021</v>
      </c>
      <c r="V6" s="1944">
        <v>2022</v>
      </c>
      <c r="W6" s="1946" t="s">
        <v>1295</v>
      </c>
      <c r="X6" s="1941">
        <v>2019</v>
      </c>
      <c r="Y6" s="1942">
        <v>2020</v>
      </c>
      <c r="Z6" s="1943">
        <v>2021</v>
      </c>
      <c r="AA6" s="1944">
        <v>2022</v>
      </c>
      <c r="AB6" s="1947" t="s">
        <v>1295</v>
      </c>
      <c r="AC6" s="812"/>
    </row>
    <row r="7" spans="1:40" ht="15">
      <c r="A7" s="1948" t="s">
        <v>1296</v>
      </c>
      <c r="B7" s="1949"/>
      <c r="C7" s="1965"/>
      <c r="D7" s="1951"/>
      <c r="E7" s="1951"/>
      <c r="F7" s="1951"/>
      <c r="G7" s="833"/>
      <c r="H7" s="834"/>
      <c r="I7" s="1951"/>
      <c r="J7" s="1951"/>
      <c r="K7" s="1951"/>
      <c r="L7" s="833"/>
      <c r="M7" s="1952"/>
      <c r="N7" s="1950"/>
      <c r="O7" s="1951"/>
      <c r="P7" s="1951"/>
      <c r="Q7" s="833"/>
      <c r="R7" s="834"/>
      <c r="S7" s="1951"/>
      <c r="T7" s="1951"/>
      <c r="U7" s="1951"/>
      <c r="V7" s="833"/>
      <c r="W7" s="1952"/>
      <c r="X7" s="1950"/>
      <c r="Y7" s="1951"/>
      <c r="Z7" s="1951"/>
      <c r="AA7" s="833"/>
      <c r="AB7" s="1953"/>
      <c r="AC7" s="817"/>
    </row>
    <row r="8" spans="1:40" ht="15">
      <c r="A8" s="1954"/>
      <c r="B8" s="818" t="s">
        <v>1264</v>
      </c>
      <c r="C8" s="1966"/>
      <c r="D8" s="815"/>
      <c r="E8" s="815"/>
      <c r="F8" s="815"/>
      <c r="G8" s="683"/>
      <c r="H8" s="553"/>
      <c r="I8" s="815"/>
      <c r="J8" s="815"/>
      <c r="K8" s="815"/>
      <c r="L8" s="683"/>
      <c r="M8" s="816"/>
      <c r="N8" s="814"/>
      <c r="O8" s="815"/>
      <c r="P8" s="815"/>
      <c r="Q8" s="683"/>
      <c r="R8" s="553"/>
      <c r="S8" s="815"/>
      <c r="T8" s="815"/>
      <c r="U8" s="815"/>
      <c r="V8" s="683"/>
      <c r="W8" s="816"/>
      <c r="X8" s="814"/>
      <c r="Y8" s="815"/>
      <c r="Z8" s="815"/>
      <c r="AA8" s="683"/>
      <c r="AB8" s="1902"/>
      <c r="AC8" s="819"/>
    </row>
    <row r="9" spans="1:40" ht="15">
      <c r="A9" s="1954"/>
      <c r="B9" s="818"/>
      <c r="C9" s="1967" t="s">
        <v>1297</v>
      </c>
      <c r="D9" s="821">
        <v>1438.2446469301308</v>
      </c>
      <c r="E9" s="821">
        <v>1491.1212779156326</v>
      </c>
      <c r="F9" s="821">
        <v>1562.7763603498897</v>
      </c>
      <c r="G9" s="822">
        <v>2015.6857721956405</v>
      </c>
      <c r="H9" s="823">
        <v>2279.8076923076924</v>
      </c>
      <c r="I9" s="821">
        <v>1145.9154988027271</v>
      </c>
      <c r="J9" s="821">
        <v>1176.8007197064871</v>
      </c>
      <c r="K9" s="821">
        <v>1252.3698660080238</v>
      </c>
      <c r="L9" s="822">
        <v>1552.8659771894272</v>
      </c>
      <c r="M9" s="824">
        <v>1782.0741626794259</v>
      </c>
      <c r="N9" s="820"/>
      <c r="O9" s="821"/>
      <c r="P9" s="821"/>
      <c r="Q9" s="825"/>
      <c r="R9" s="826"/>
      <c r="S9" s="821"/>
      <c r="T9" s="821"/>
      <c r="U9" s="821"/>
      <c r="V9" s="825"/>
      <c r="W9" s="827"/>
      <c r="X9" s="820">
        <v>1243.9241704586973</v>
      </c>
      <c r="Y9" s="821">
        <v>1252.5317534018238</v>
      </c>
      <c r="Z9" s="821">
        <v>1270.0723648063913</v>
      </c>
      <c r="AA9" s="822">
        <v>1647.339917027417</v>
      </c>
      <c r="AB9" s="1955">
        <v>1733.5832816858169</v>
      </c>
      <c r="AC9" s="679"/>
      <c r="AD9" s="800"/>
    </row>
    <row r="10" spans="1:40" ht="15">
      <c r="A10" s="1954"/>
      <c r="B10" s="818"/>
      <c r="C10" s="1967" t="s">
        <v>1284</v>
      </c>
      <c r="D10" s="821">
        <v>1095.3656767366444</v>
      </c>
      <c r="E10" s="821">
        <v>1189.608395989975</v>
      </c>
      <c r="F10" s="821">
        <v>1150.1090687847466</v>
      </c>
      <c r="G10" s="822">
        <v>1349.7222222222222</v>
      </c>
      <c r="H10" s="823">
        <v>1427.0833333333333</v>
      </c>
      <c r="I10" s="821">
        <v>809.28712090896977</v>
      </c>
      <c r="J10" s="821">
        <v>824.98835857682855</v>
      </c>
      <c r="K10" s="821">
        <v>858.23422242453375</v>
      </c>
      <c r="L10" s="822">
        <v>1075.4151105398637</v>
      </c>
      <c r="M10" s="824">
        <v>1226.4830243569011</v>
      </c>
      <c r="N10" s="820"/>
      <c r="O10" s="821"/>
      <c r="P10" s="821"/>
      <c r="Q10" s="825"/>
      <c r="R10" s="826"/>
      <c r="S10" s="821"/>
      <c r="T10" s="821"/>
      <c r="U10" s="821"/>
      <c r="V10" s="825"/>
      <c r="W10" s="827"/>
      <c r="X10" s="820">
        <v>958.41418984002098</v>
      </c>
      <c r="Y10" s="821">
        <v>984.78598432379943</v>
      </c>
      <c r="Z10" s="821">
        <v>996.7115849207687</v>
      </c>
      <c r="AA10" s="822">
        <v>1327.5666099773241</v>
      </c>
      <c r="AB10" s="1955">
        <v>1372.3272740453665</v>
      </c>
      <c r="AC10" s="679"/>
      <c r="AD10" s="800"/>
      <c r="AF10" s="828"/>
      <c r="AG10" s="828"/>
      <c r="AH10" s="828"/>
      <c r="AI10" s="828"/>
      <c r="AJ10" s="828"/>
      <c r="AK10" s="828"/>
      <c r="AL10" s="828"/>
      <c r="AM10" s="828"/>
      <c r="AN10" s="828"/>
    </row>
    <row r="11" spans="1:40" ht="15">
      <c r="A11" s="1954"/>
      <c r="B11" s="818" t="s">
        <v>1265</v>
      </c>
      <c r="C11" s="1966"/>
      <c r="D11" s="830"/>
      <c r="E11" s="830"/>
      <c r="F11" s="830"/>
      <c r="G11" s="822"/>
      <c r="H11" s="823"/>
      <c r="I11" s="830"/>
      <c r="J11" s="830"/>
      <c r="K11" s="830"/>
      <c r="L11" s="822"/>
      <c r="M11" s="824"/>
      <c r="N11" s="829"/>
      <c r="O11" s="830"/>
      <c r="P11" s="830"/>
      <c r="Q11" s="825"/>
      <c r="R11" s="826"/>
      <c r="S11" s="830"/>
      <c r="T11" s="830"/>
      <c r="U11" s="830"/>
      <c r="V11" s="822"/>
      <c r="W11" s="824"/>
      <c r="X11" s="829"/>
      <c r="Y11" s="830"/>
      <c r="Z11" s="830"/>
      <c r="AA11" s="822"/>
      <c r="AB11" s="1955"/>
      <c r="AC11" s="679"/>
      <c r="AD11" s="800"/>
      <c r="AF11" s="828"/>
      <c r="AG11" s="828"/>
      <c r="AH11" s="828"/>
      <c r="AI11" s="828"/>
      <c r="AJ11" s="828"/>
      <c r="AK11" s="828"/>
      <c r="AL11" s="828"/>
      <c r="AM11" s="828"/>
      <c r="AN11" s="828"/>
    </row>
    <row r="12" spans="1:40" ht="15">
      <c r="A12" s="1954"/>
      <c r="B12" s="818"/>
      <c r="C12" s="1967" t="s">
        <v>1297</v>
      </c>
      <c r="D12" s="821">
        <v>1141.8232210675631</v>
      </c>
      <c r="E12" s="821">
        <v>1210.9703965232404</v>
      </c>
      <c r="F12" s="821">
        <v>1460.6049571015315</v>
      </c>
      <c r="G12" s="822">
        <v>1969.2440116563325</v>
      </c>
      <c r="H12" s="823">
        <v>2127.5528969822449</v>
      </c>
      <c r="I12" s="821">
        <v>1175.9259259259261</v>
      </c>
      <c r="J12" s="821">
        <v>1145.4545454545455</v>
      </c>
      <c r="K12" s="821">
        <v>1467.3611111111111</v>
      </c>
      <c r="L12" s="822">
        <v>1932.2916666666665</v>
      </c>
      <c r="M12" s="824">
        <v>2442.7083333333335</v>
      </c>
      <c r="N12" s="820"/>
      <c r="O12" s="821"/>
      <c r="P12" s="821"/>
      <c r="Q12" s="825"/>
      <c r="R12" s="826"/>
      <c r="S12" s="821"/>
      <c r="T12" s="821"/>
      <c r="U12" s="821"/>
      <c r="V12" s="822"/>
      <c r="W12" s="824"/>
      <c r="X12" s="820">
        <v>1164.277402880344</v>
      </c>
      <c r="Y12" s="821">
        <v>1184.881143657562</v>
      </c>
      <c r="Z12" s="821">
        <v>1318.2987474564154</v>
      </c>
      <c r="AA12" s="822">
        <v>1753.4604553942788</v>
      </c>
      <c r="AB12" s="1955">
        <v>1788.4979686338697</v>
      </c>
      <c r="AC12" s="679"/>
      <c r="AD12" s="800"/>
      <c r="AF12" s="828"/>
      <c r="AG12" s="828"/>
      <c r="AH12" s="828"/>
      <c r="AI12" s="828"/>
      <c r="AJ12" s="828"/>
      <c r="AK12" s="828"/>
      <c r="AL12" s="828"/>
      <c r="AM12" s="828"/>
      <c r="AN12" s="828"/>
    </row>
    <row r="13" spans="1:40" ht="15">
      <c r="A13" s="1954"/>
      <c r="B13" s="818"/>
      <c r="C13" s="1967" t="s">
        <v>1284</v>
      </c>
      <c r="D13" s="821">
        <v>1028.3592047930283</v>
      </c>
      <c r="E13" s="821">
        <v>1245.1310839468733</v>
      </c>
      <c r="F13" s="821">
        <v>1303.7626400360152</v>
      </c>
      <c r="G13" s="822">
        <v>1483.3102583102584</v>
      </c>
      <c r="H13" s="823">
        <v>1706.1728395061727</v>
      </c>
      <c r="I13" s="821">
        <v>834</v>
      </c>
      <c r="J13" s="821">
        <v>808.88888888888891</v>
      </c>
      <c r="K13" s="821">
        <v>943.76283846872082</v>
      </c>
      <c r="L13" s="822">
        <v>1481.060606060606</v>
      </c>
      <c r="M13" s="824">
        <v>1737.5</v>
      </c>
      <c r="N13" s="820"/>
      <c r="O13" s="821"/>
      <c r="P13" s="821"/>
      <c r="Q13" s="825"/>
      <c r="R13" s="826"/>
      <c r="S13" s="821"/>
      <c r="T13" s="821"/>
      <c r="U13" s="821"/>
      <c r="V13" s="822"/>
      <c r="W13" s="824"/>
      <c r="X13" s="820">
        <v>1074.3853715728715</v>
      </c>
      <c r="Y13" s="821">
        <v>1121.6366858005229</v>
      </c>
      <c r="Z13" s="821">
        <v>1067.8699397071489</v>
      </c>
      <c r="AA13" s="822">
        <v>1375.1836899010814</v>
      </c>
      <c r="AB13" s="1956">
        <v>1372.0133053221289</v>
      </c>
      <c r="AC13" s="679"/>
      <c r="AD13" s="800"/>
      <c r="AF13" s="828"/>
      <c r="AG13" s="828"/>
      <c r="AH13" s="828"/>
      <c r="AI13" s="828"/>
      <c r="AJ13" s="828"/>
      <c r="AK13" s="828"/>
      <c r="AL13" s="828"/>
      <c r="AM13" s="828"/>
      <c r="AN13" s="828"/>
    </row>
    <row r="14" spans="1:40" ht="15">
      <c r="A14" s="1954"/>
      <c r="B14" s="818" t="s">
        <v>1298</v>
      </c>
      <c r="C14" s="1966"/>
      <c r="D14" s="830"/>
      <c r="E14" s="830"/>
      <c r="F14" s="830"/>
      <c r="G14" s="822"/>
      <c r="H14" s="823"/>
      <c r="I14" s="830"/>
      <c r="J14" s="830"/>
      <c r="K14" s="830"/>
      <c r="L14" s="822"/>
      <c r="M14" s="824"/>
      <c r="N14" s="829"/>
      <c r="O14" s="830"/>
      <c r="P14" s="830"/>
      <c r="Q14" s="822"/>
      <c r="R14" s="823"/>
      <c r="S14" s="830"/>
      <c r="T14" s="830"/>
      <c r="U14" s="830"/>
      <c r="V14" s="822"/>
      <c r="W14" s="824"/>
      <c r="X14" s="829"/>
      <c r="Y14" s="830"/>
      <c r="Z14" s="830"/>
      <c r="AA14" s="822"/>
      <c r="AB14" s="1955"/>
      <c r="AC14" s="679"/>
      <c r="AD14" s="800"/>
      <c r="AF14" s="828"/>
      <c r="AG14" s="828"/>
      <c r="AH14" s="828"/>
      <c r="AI14" s="828"/>
      <c r="AJ14" s="828"/>
      <c r="AK14" s="828"/>
      <c r="AL14" s="828"/>
      <c r="AM14" s="828"/>
      <c r="AN14" s="828"/>
    </row>
    <row r="15" spans="1:40" ht="15">
      <c r="A15" s="1954"/>
      <c r="B15" s="818"/>
      <c r="C15" s="1967" t="s">
        <v>1297</v>
      </c>
      <c r="D15" s="821">
        <v>1382.3203430308292</v>
      </c>
      <c r="E15" s="821">
        <v>1469.439848002909</v>
      </c>
      <c r="F15" s="821">
        <v>1597.5206344021885</v>
      </c>
      <c r="G15" s="822">
        <v>2080.0201030068779</v>
      </c>
      <c r="H15" s="823">
        <v>2174.9778305325353</v>
      </c>
      <c r="I15" s="821">
        <v>1450</v>
      </c>
      <c r="J15" s="821">
        <v>1450</v>
      </c>
      <c r="K15" s="821">
        <v>1624.0740740740739</v>
      </c>
      <c r="L15" s="822">
        <v>2141.6666666666665</v>
      </c>
      <c r="M15" s="824">
        <v>2714.636752136752</v>
      </c>
      <c r="N15" s="820">
        <v>1514.7313091720987</v>
      </c>
      <c r="O15" s="821">
        <v>1536.9899928073301</v>
      </c>
      <c r="P15" s="821">
        <v>1699.8045017066759</v>
      </c>
      <c r="Q15" s="822">
        <v>2207.100122100122</v>
      </c>
      <c r="R15" s="823">
        <v>2786.57905982906</v>
      </c>
      <c r="S15" s="821">
        <v>1498.3698503551027</v>
      </c>
      <c r="T15" s="821">
        <v>1613.7237324079429</v>
      </c>
      <c r="U15" s="821">
        <v>1675.924036281179</v>
      </c>
      <c r="V15" s="822">
        <v>2257.0056333959269</v>
      </c>
      <c r="W15" s="824">
        <v>2542.0466058763932</v>
      </c>
      <c r="X15" s="820">
        <v>1393.9553140096616</v>
      </c>
      <c r="Y15" s="821">
        <v>1401.5381617533569</v>
      </c>
      <c r="Z15" s="821">
        <v>1613.108319843049</v>
      </c>
      <c r="AA15" s="822">
        <v>2062.9308390022675</v>
      </c>
      <c r="AB15" s="1955">
        <v>2182.3464912280701</v>
      </c>
      <c r="AC15" s="679"/>
      <c r="AD15" s="800"/>
      <c r="AF15" s="828"/>
      <c r="AG15" s="828"/>
      <c r="AH15" s="828"/>
      <c r="AI15" s="828"/>
      <c r="AJ15" s="828"/>
      <c r="AK15" s="828"/>
      <c r="AL15" s="828"/>
      <c r="AM15" s="828"/>
      <c r="AN15" s="828"/>
    </row>
    <row r="16" spans="1:40" ht="15">
      <c r="A16" s="1954"/>
      <c r="B16" s="818" t="s">
        <v>494</v>
      </c>
      <c r="C16" s="1966"/>
      <c r="D16" s="830"/>
      <c r="E16" s="830"/>
      <c r="F16" s="830"/>
      <c r="G16" s="822"/>
      <c r="H16" s="823"/>
      <c r="I16" s="830"/>
      <c r="J16" s="830"/>
      <c r="K16" s="830"/>
      <c r="L16" s="822"/>
      <c r="M16" s="824"/>
      <c r="N16" s="829"/>
      <c r="O16" s="830"/>
      <c r="P16" s="830"/>
      <c r="Q16" s="822"/>
      <c r="R16" s="823"/>
      <c r="S16" s="830"/>
      <c r="T16" s="830"/>
      <c r="U16" s="830"/>
      <c r="V16" s="822"/>
      <c r="W16" s="824"/>
      <c r="X16" s="829"/>
      <c r="Y16" s="830"/>
      <c r="Z16" s="830"/>
      <c r="AA16" s="822"/>
      <c r="AB16" s="1955"/>
      <c r="AC16" s="679"/>
      <c r="AD16" s="800"/>
      <c r="AF16" s="828"/>
      <c r="AG16" s="828"/>
      <c r="AH16" s="828"/>
      <c r="AI16" s="828"/>
      <c r="AJ16" s="828"/>
      <c r="AK16" s="828"/>
      <c r="AL16" s="828"/>
      <c r="AM16" s="828"/>
      <c r="AN16" s="828"/>
    </row>
    <row r="17" spans="1:40" ht="15">
      <c r="A17" s="1954"/>
      <c r="B17" s="818"/>
      <c r="C17" s="1967" t="s">
        <v>1297</v>
      </c>
      <c r="D17" s="821">
        <v>1553.1352181325408</v>
      </c>
      <c r="E17" s="821">
        <v>1618.7579488263632</v>
      </c>
      <c r="F17" s="821">
        <v>1712.3377659893711</v>
      </c>
      <c r="G17" s="822">
        <v>2242.0840180728087</v>
      </c>
      <c r="H17" s="823">
        <v>2745.9980626099045</v>
      </c>
      <c r="I17" s="821">
        <v>1425.6825366035891</v>
      </c>
      <c r="J17" s="821">
        <v>1480.4281828261608</v>
      </c>
      <c r="K17" s="821">
        <v>1540.0426545426546</v>
      </c>
      <c r="L17" s="822">
        <v>1964.6910079757067</v>
      </c>
      <c r="M17" s="824">
        <v>2336.0486108318923</v>
      </c>
      <c r="N17" s="820">
        <v>1640.3622143083983</v>
      </c>
      <c r="O17" s="821">
        <v>1667.0477126359478</v>
      </c>
      <c r="P17" s="821">
        <v>1770.3294129537662</v>
      </c>
      <c r="Q17" s="822">
        <v>2403.3035714285716</v>
      </c>
      <c r="R17" s="823">
        <v>2808.8385225885227</v>
      </c>
      <c r="S17" s="821">
        <v>1383.5497835497833</v>
      </c>
      <c r="T17" s="821">
        <v>1421.9780219780221</v>
      </c>
      <c r="U17" s="821">
        <v>1449.7826181754754</v>
      </c>
      <c r="V17" s="822">
        <v>1787.3626373626373</v>
      </c>
      <c r="W17" s="824">
        <v>2062.4503968253966</v>
      </c>
      <c r="X17" s="820">
        <v>1303.4993811139454</v>
      </c>
      <c r="Y17" s="821">
        <v>1318.1342943741042</v>
      </c>
      <c r="Z17" s="821">
        <v>1368.4046818522897</v>
      </c>
      <c r="AA17" s="822">
        <v>1774.2170511252705</v>
      </c>
      <c r="AB17" s="1955">
        <v>1959.4820349305148</v>
      </c>
      <c r="AC17" s="679"/>
      <c r="AD17" s="800"/>
      <c r="AF17" s="828"/>
      <c r="AG17" s="828"/>
      <c r="AH17" s="828"/>
      <c r="AI17" s="828"/>
      <c r="AJ17" s="828"/>
      <c r="AK17" s="828"/>
      <c r="AL17" s="828"/>
      <c r="AM17" s="828"/>
      <c r="AN17" s="828"/>
    </row>
    <row r="18" spans="1:40" ht="15">
      <c r="A18" s="1954"/>
      <c r="B18" s="818"/>
      <c r="C18" s="1967" t="s">
        <v>1284</v>
      </c>
      <c r="D18" s="821">
        <v>1041.3194444444443</v>
      </c>
      <c r="E18" s="821">
        <v>1331.1011904761904</v>
      </c>
      <c r="F18" s="821">
        <v>1423.7025616698293</v>
      </c>
      <c r="G18" s="822">
        <v>1800.3571428571429</v>
      </c>
      <c r="H18" s="823">
        <v>2666.6666666666665</v>
      </c>
      <c r="I18" s="821">
        <v>949.88413051538737</v>
      </c>
      <c r="J18" s="821">
        <v>897.9875727720555</v>
      </c>
      <c r="K18" s="821">
        <v>928.29268292682923</v>
      </c>
      <c r="L18" s="822">
        <v>1326.8360790063825</v>
      </c>
      <c r="M18" s="824">
        <v>1498.3333333333333</v>
      </c>
      <c r="N18" s="820">
        <v>1218.0672268907563</v>
      </c>
      <c r="O18" s="821">
        <v>1225.4022988505747</v>
      </c>
      <c r="P18" s="821">
        <v>1258.0248295765537</v>
      </c>
      <c r="Q18" s="822">
        <v>1687.311507936508</v>
      </c>
      <c r="R18" s="823">
        <v>2296.5384615384614</v>
      </c>
      <c r="S18" s="821">
        <v>1092.9292929292931</v>
      </c>
      <c r="T18" s="821">
        <v>1207.6923076923076</v>
      </c>
      <c r="U18" s="821">
        <v>1088.1562881562884</v>
      </c>
      <c r="V18" s="822">
        <v>1417.7884615384614</v>
      </c>
      <c r="W18" s="824">
        <v>1657.8125</v>
      </c>
      <c r="X18" s="820">
        <v>1011.5384615384615</v>
      </c>
      <c r="Y18" s="821">
        <v>1067.1130952380952</v>
      </c>
      <c r="Z18" s="821">
        <v>1043.3845029239765</v>
      </c>
      <c r="AA18" s="822">
        <v>1407.7777777777778</v>
      </c>
      <c r="AB18" s="1955">
        <v>1493.125</v>
      </c>
      <c r="AC18" s="679"/>
      <c r="AD18" s="800"/>
      <c r="AF18" s="828"/>
      <c r="AG18" s="828"/>
      <c r="AH18" s="828"/>
      <c r="AI18" s="828"/>
      <c r="AJ18" s="828"/>
      <c r="AK18" s="828"/>
      <c r="AL18" s="828"/>
      <c r="AM18" s="828"/>
      <c r="AN18" s="828"/>
    </row>
    <row r="19" spans="1:40" ht="15">
      <c r="A19" s="1954" t="s">
        <v>1299</v>
      </c>
      <c r="B19" s="818"/>
      <c r="C19" s="1966"/>
      <c r="D19" s="830"/>
      <c r="E19" s="830"/>
      <c r="F19" s="830"/>
      <c r="G19" s="822"/>
      <c r="H19" s="823"/>
      <c r="I19" s="830"/>
      <c r="J19" s="830"/>
      <c r="K19" s="830"/>
      <c r="L19" s="822"/>
      <c r="M19" s="824"/>
      <c r="N19" s="829"/>
      <c r="O19" s="830"/>
      <c r="P19" s="830"/>
      <c r="Q19" s="822"/>
      <c r="R19" s="823"/>
      <c r="S19" s="830"/>
      <c r="T19" s="830"/>
      <c r="U19" s="830"/>
      <c r="V19" s="822"/>
      <c r="W19" s="824"/>
      <c r="X19" s="829"/>
      <c r="Y19" s="830"/>
      <c r="Z19" s="830"/>
      <c r="AA19" s="822"/>
      <c r="AB19" s="1955"/>
      <c r="AC19" s="679"/>
      <c r="AD19" s="800"/>
      <c r="AF19" s="828"/>
      <c r="AG19" s="828"/>
      <c r="AH19" s="828"/>
      <c r="AI19" s="828"/>
      <c r="AJ19" s="828"/>
      <c r="AK19" s="828"/>
      <c r="AL19" s="828"/>
      <c r="AM19" s="828"/>
      <c r="AN19" s="828"/>
    </row>
    <row r="20" spans="1:40" ht="15">
      <c r="A20" s="1954"/>
      <c r="B20" s="818" t="s">
        <v>1300</v>
      </c>
      <c r="C20" s="1966"/>
      <c r="D20" s="830"/>
      <c r="E20" s="830"/>
      <c r="F20" s="830"/>
      <c r="G20" s="822"/>
      <c r="H20" s="823"/>
      <c r="I20" s="830"/>
      <c r="J20" s="830"/>
      <c r="K20" s="830"/>
      <c r="L20" s="822"/>
      <c r="M20" s="824"/>
      <c r="N20" s="829"/>
      <c r="O20" s="830"/>
      <c r="P20" s="830"/>
      <c r="Q20" s="822"/>
      <c r="R20" s="823"/>
      <c r="S20" s="830"/>
      <c r="T20" s="830"/>
      <c r="U20" s="830"/>
      <c r="V20" s="822"/>
      <c r="W20" s="824"/>
      <c r="X20" s="829"/>
      <c r="Y20" s="830"/>
      <c r="Z20" s="830"/>
      <c r="AA20" s="822"/>
      <c r="AB20" s="1955"/>
      <c r="AC20" s="679"/>
      <c r="AD20" s="800"/>
      <c r="AF20" s="828"/>
      <c r="AG20" s="828"/>
      <c r="AH20" s="828"/>
      <c r="AI20" s="828"/>
      <c r="AJ20" s="828"/>
      <c r="AK20" s="828"/>
      <c r="AL20" s="828"/>
      <c r="AM20" s="828"/>
      <c r="AN20" s="828"/>
    </row>
    <row r="21" spans="1:40" ht="15">
      <c r="A21" s="1954"/>
      <c r="B21" s="818"/>
      <c r="C21" s="1966" t="s">
        <v>1301</v>
      </c>
      <c r="D21" s="830">
        <v>2264.831294030404</v>
      </c>
      <c r="E21" s="830">
        <v>2474.1848450057405</v>
      </c>
      <c r="F21" s="830">
        <v>2766.2581802164614</v>
      </c>
      <c r="G21" s="822">
        <v>3295.8447802197802</v>
      </c>
      <c r="H21" s="823">
        <v>3535.7894736842109</v>
      </c>
      <c r="I21" s="830">
        <v>2023.0212573496156</v>
      </c>
      <c r="J21" s="830">
        <v>2142.7419354838712</v>
      </c>
      <c r="K21" s="830">
        <v>2461.0361842105262</v>
      </c>
      <c r="L21" s="822">
        <v>2846.3235294117649</v>
      </c>
      <c r="M21" s="824">
        <v>3110.144927536232</v>
      </c>
      <c r="N21" s="829">
        <v>2138.04347826087</v>
      </c>
      <c r="O21" s="830">
        <v>2292.1538461538462</v>
      </c>
      <c r="P21" s="830">
        <v>2506.8965517241377</v>
      </c>
      <c r="Q21" s="822">
        <v>3348.9361702127662</v>
      </c>
      <c r="R21" s="823">
        <v>3739.1304347826085</v>
      </c>
      <c r="S21" s="830">
        <v>2164.772727272727</v>
      </c>
      <c r="T21" s="830">
        <v>2253.3653846153848</v>
      </c>
      <c r="U21" s="830">
        <v>2474.3055555555557</v>
      </c>
      <c r="V21" s="822">
        <v>2897.282608695652</v>
      </c>
      <c r="W21" s="824">
        <v>3104.255319148936</v>
      </c>
      <c r="X21" s="829">
        <v>1901.5527950310559</v>
      </c>
      <c r="Y21" s="830">
        <v>2143.4375</v>
      </c>
      <c r="Z21" s="830">
        <v>2329.3769063180825</v>
      </c>
      <c r="AA21" s="822">
        <v>2808.3333333333335</v>
      </c>
      <c r="AB21" s="1955">
        <v>3058.333333333333</v>
      </c>
      <c r="AC21" s="679"/>
      <c r="AD21" s="800"/>
      <c r="AF21" s="828"/>
      <c r="AG21" s="828"/>
      <c r="AH21" s="828"/>
      <c r="AI21" s="828"/>
      <c r="AJ21" s="828"/>
      <c r="AK21" s="828"/>
      <c r="AL21" s="828"/>
      <c r="AM21" s="828"/>
      <c r="AN21" s="828"/>
    </row>
    <row r="22" spans="1:40" ht="15">
      <c r="A22" s="1954"/>
      <c r="B22" s="818"/>
      <c r="C22" s="1966" t="s">
        <v>1302</v>
      </c>
      <c r="D22" s="830">
        <v>1529.8016906060016</v>
      </c>
      <c r="E22" s="830">
        <v>1603.847450094441</v>
      </c>
      <c r="F22" s="830">
        <v>1832.8470015655416</v>
      </c>
      <c r="G22" s="822">
        <v>2268.1575764669165</v>
      </c>
      <c r="H22" s="823">
        <v>2417.5531914893618</v>
      </c>
      <c r="I22" s="830">
        <v>1399.0435072055138</v>
      </c>
      <c r="J22" s="830">
        <v>1464.8649473213195</v>
      </c>
      <c r="K22" s="830">
        <v>1541.4132687487952</v>
      </c>
      <c r="L22" s="822">
        <v>1917.528886554622</v>
      </c>
      <c r="M22" s="824">
        <v>2145.693362526933</v>
      </c>
      <c r="N22" s="829">
        <v>1418.5479797979797</v>
      </c>
      <c r="O22" s="830">
        <v>1476.2820512820513</v>
      </c>
      <c r="P22" s="830">
        <v>1561.6984271022384</v>
      </c>
      <c r="Q22" s="822">
        <v>2021.2765957446809</v>
      </c>
      <c r="R22" s="823">
        <v>2338.5869565217395</v>
      </c>
      <c r="S22" s="830">
        <v>1350.3435517970402</v>
      </c>
      <c r="T22" s="830">
        <v>1405.625</v>
      </c>
      <c r="U22" s="830">
        <v>1604.5138888888889</v>
      </c>
      <c r="V22" s="822">
        <v>1992.9347826086955</v>
      </c>
      <c r="W22" s="824">
        <v>2228.7234042553191</v>
      </c>
      <c r="X22" s="829">
        <v>1235.0474581724582</v>
      </c>
      <c r="Y22" s="830">
        <v>1302.0585738539899</v>
      </c>
      <c r="Z22" s="830">
        <v>1458.8973526473526</v>
      </c>
      <c r="AA22" s="822">
        <v>1884.9346187943263</v>
      </c>
      <c r="AB22" s="1955">
        <v>2070.3125</v>
      </c>
      <c r="AC22" s="679"/>
      <c r="AD22" s="800"/>
      <c r="AF22" s="828"/>
      <c r="AG22" s="828"/>
      <c r="AH22" s="828"/>
      <c r="AI22" s="828"/>
      <c r="AJ22" s="828"/>
      <c r="AK22" s="828"/>
      <c r="AL22" s="828"/>
      <c r="AM22" s="828"/>
      <c r="AN22" s="828"/>
    </row>
    <row r="23" spans="1:40" ht="15">
      <c r="A23" s="1954"/>
      <c r="B23" s="818" t="s">
        <v>1303</v>
      </c>
      <c r="C23" s="1966"/>
      <c r="D23" s="830"/>
      <c r="E23" s="830"/>
      <c r="F23" s="830"/>
      <c r="G23" s="822"/>
      <c r="H23" s="823"/>
      <c r="I23" s="830"/>
      <c r="J23" s="830"/>
      <c r="K23" s="830"/>
      <c r="L23" s="822"/>
      <c r="M23" s="824"/>
      <c r="N23" s="829"/>
      <c r="O23" s="830"/>
      <c r="P23" s="830"/>
      <c r="Q23" s="822"/>
      <c r="R23" s="823"/>
      <c r="S23" s="830"/>
      <c r="T23" s="830"/>
      <c r="U23" s="830"/>
      <c r="V23" s="822"/>
      <c r="W23" s="824"/>
      <c r="X23" s="829"/>
      <c r="Y23" s="830"/>
      <c r="Z23" s="830"/>
      <c r="AA23" s="822"/>
      <c r="AB23" s="1955"/>
      <c r="AC23" s="679"/>
      <c r="AD23" s="800"/>
      <c r="AF23" s="831"/>
      <c r="AG23" s="828"/>
      <c r="AH23" s="828"/>
      <c r="AI23" s="828"/>
      <c r="AJ23" s="828"/>
      <c r="AK23" s="828"/>
      <c r="AL23" s="828"/>
      <c r="AM23" s="828"/>
      <c r="AN23" s="828"/>
    </row>
    <row r="24" spans="1:40" ht="15">
      <c r="A24" s="1954"/>
      <c r="B24" s="818"/>
      <c r="C24" s="1966" t="s">
        <v>1304</v>
      </c>
      <c r="D24" s="830">
        <v>2283.2130079223102</v>
      </c>
      <c r="E24" s="830">
        <v>2493.3460820895525</v>
      </c>
      <c r="F24" s="830">
        <v>2784.4404287138586</v>
      </c>
      <c r="G24" s="822">
        <v>3391.7111111166669</v>
      </c>
      <c r="H24" s="823">
        <v>3600</v>
      </c>
      <c r="I24" s="830">
        <v>2025.9794776119404</v>
      </c>
      <c r="J24" s="830">
        <v>2161.2903225806454</v>
      </c>
      <c r="K24" s="830">
        <v>2463.7061403508774</v>
      </c>
      <c r="L24" s="822">
        <v>2868.3823529411766</v>
      </c>
      <c r="M24" s="824">
        <v>3127.536231884058</v>
      </c>
      <c r="N24" s="829">
        <v>2156.521739130435</v>
      </c>
      <c r="O24" s="830">
        <v>2333.3333333333335</v>
      </c>
      <c r="P24" s="830">
        <v>2482.7586206896549</v>
      </c>
      <c r="Q24" s="822">
        <v>3447.8723404255315</v>
      </c>
      <c r="R24" s="823">
        <v>3845.6521739130435</v>
      </c>
      <c r="S24" s="830">
        <v>2093.181818181818</v>
      </c>
      <c r="T24" s="830">
        <v>2241.25</v>
      </c>
      <c r="U24" s="830">
        <v>2496.875</v>
      </c>
      <c r="V24" s="822">
        <v>2896.195652173913</v>
      </c>
      <c r="W24" s="824">
        <v>3118.6170212765956</v>
      </c>
      <c r="X24" s="829">
        <v>1903.6111111111111</v>
      </c>
      <c r="Y24" s="830">
        <v>2134.3614718614717</v>
      </c>
      <c r="Z24" s="830">
        <v>2276.8317853457174</v>
      </c>
      <c r="AA24" s="822">
        <v>2916.666666666667</v>
      </c>
      <c r="AB24" s="1955">
        <v>3141.6666666666665</v>
      </c>
      <c r="AC24" s="679"/>
      <c r="AD24" s="800"/>
      <c r="AF24" s="831"/>
      <c r="AG24" s="828"/>
      <c r="AH24" s="828"/>
      <c r="AI24" s="828"/>
      <c r="AJ24" s="828"/>
      <c r="AK24" s="828"/>
      <c r="AL24" s="828"/>
      <c r="AM24" s="828"/>
      <c r="AN24" s="828"/>
    </row>
    <row r="25" spans="1:40" ht="15">
      <c r="A25" s="1954"/>
      <c r="B25" s="818"/>
      <c r="C25" s="1966" t="s">
        <v>1305</v>
      </c>
      <c r="D25" s="830">
        <v>1514.85941751205</v>
      </c>
      <c r="E25" s="830">
        <v>1630.8711935849813</v>
      </c>
      <c r="F25" s="830">
        <v>1818.6903949015591</v>
      </c>
      <c r="G25" s="822">
        <v>2295.4976942969765</v>
      </c>
      <c r="H25" s="823">
        <v>2454.8056870040582</v>
      </c>
      <c r="I25" s="830">
        <v>1371.298618048618</v>
      </c>
      <c r="J25" s="830">
        <v>1450.3151054844693</v>
      </c>
      <c r="K25" s="830">
        <v>1551.2389495062121</v>
      </c>
      <c r="L25" s="822">
        <v>1897.0387510499449</v>
      </c>
      <c r="M25" s="824">
        <v>2142.7903680581044</v>
      </c>
      <c r="N25" s="829">
        <v>1454.2566974088713</v>
      </c>
      <c r="O25" s="830">
        <v>1477.5641025641025</v>
      </c>
      <c r="P25" s="830">
        <v>1630.5656382335146</v>
      </c>
      <c r="Q25" s="822">
        <v>2021.2765957446809</v>
      </c>
      <c r="R25" s="823">
        <v>2344.021739130435</v>
      </c>
      <c r="S25" s="830">
        <v>1354.0565539112049</v>
      </c>
      <c r="T25" s="830">
        <v>1430.625</v>
      </c>
      <c r="U25" s="830">
        <v>1622.5841158059468</v>
      </c>
      <c r="V25" s="822">
        <v>1992.1195652173913</v>
      </c>
      <c r="W25" s="824">
        <v>2249.7340425531916</v>
      </c>
      <c r="X25" s="829">
        <v>1312.9058441558443</v>
      </c>
      <c r="Y25" s="830">
        <v>1409.994698990879</v>
      </c>
      <c r="Z25" s="830">
        <v>1495.0514069264068</v>
      </c>
      <c r="AA25" s="822">
        <v>1901.9725177304965</v>
      </c>
      <c r="AB25" s="1955">
        <v>2158.854166666667</v>
      </c>
      <c r="AC25" s="679"/>
      <c r="AD25" s="800"/>
      <c r="AF25" s="831"/>
      <c r="AG25" s="828"/>
      <c r="AH25" s="828"/>
      <c r="AI25" s="828"/>
      <c r="AJ25" s="828"/>
      <c r="AK25" s="828"/>
      <c r="AL25" s="828"/>
      <c r="AM25" s="828"/>
      <c r="AN25" s="828"/>
    </row>
    <row r="26" spans="1:40" ht="15.75" thickBot="1">
      <c r="A26" s="1957"/>
      <c r="B26" s="1958"/>
      <c r="C26" s="1968"/>
      <c r="D26" s="1960"/>
      <c r="E26" s="1960"/>
      <c r="F26" s="1960"/>
      <c r="G26" s="1961"/>
      <c r="H26" s="1962"/>
      <c r="I26" s="1960"/>
      <c r="J26" s="1960"/>
      <c r="K26" s="1960"/>
      <c r="L26" s="1961"/>
      <c r="M26" s="1963"/>
      <c r="N26" s="1959"/>
      <c r="O26" s="1960"/>
      <c r="P26" s="1960"/>
      <c r="Q26" s="1961"/>
      <c r="R26" s="1962"/>
      <c r="S26" s="1960"/>
      <c r="T26" s="1960"/>
      <c r="U26" s="1960"/>
      <c r="V26" s="1961"/>
      <c r="W26" s="1963"/>
      <c r="X26" s="1959"/>
      <c r="Y26" s="1960"/>
      <c r="Z26" s="1960"/>
      <c r="AA26" s="1961"/>
      <c r="AB26" s="1964"/>
      <c r="AC26" s="819"/>
      <c r="AD26" s="679"/>
      <c r="AE26" s="831"/>
      <c r="AF26" s="831"/>
      <c r="AG26" s="828"/>
      <c r="AH26" s="828"/>
      <c r="AI26" s="828"/>
      <c r="AJ26" s="828"/>
      <c r="AK26" s="828"/>
      <c r="AL26" s="828"/>
      <c r="AM26" s="828"/>
      <c r="AN26" s="828"/>
    </row>
    <row r="27" spans="1:40" ht="15" thickBot="1">
      <c r="A27" s="679"/>
      <c r="B27" s="679"/>
      <c r="C27" s="679"/>
      <c r="D27" s="832"/>
      <c r="E27" s="832"/>
      <c r="F27" s="832"/>
      <c r="G27" s="832"/>
      <c r="H27" s="832"/>
      <c r="I27" s="832"/>
      <c r="J27" s="832"/>
      <c r="K27" s="832"/>
      <c r="L27" s="832"/>
      <c r="M27" s="832"/>
      <c r="N27" s="832"/>
      <c r="O27" s="679"/>
      <c r="P27" s="831"/>
      <c r="Q27" s="831"/>
      <c r="R27" s="828"/>
      <c r="S27" s="828"/>
      <c r="T27" s="828"/>
      <c r="U27" s="828"/>
      <c r="V27" s="828"/>
      <c r="W27" s="828"/>
      <c r="X27" s="828"/>
      <c r="Y27" s="828"/>
    </row>
    <row r="28" spans="1:40">
      <c r="A28" s="2323" t="s">
        <v>1292</v>
      </c>
      <c r="B28" s="2324"/>
      <c r="C28" s="2325"/>
      <c r="D28" s="2317" t="s">
        <v>1306</v>
      </c>
      <c r="E28" s="2317"/>
      <c r="F28" s="2317"/>
      <c r="G28" s="2317"/>
      <c r="H28" s="2318"/>
      <c r="I28" s="2319" t="s">
        <v>1307</v>
      </c>
      <c r="J28" s="2317"/>
      <c r="K28" s="2317"/>
      <c r="L28" s="2317"/>
      <c r="M28" s="2318"/>
      <c r="N28" s="2319" t="s">
        <v>1148</v>
      </c>
      <c r="O28" s="2317"/>
      <c r="P28" s="2317"/>
      <c r="Q28" s="2317"/>
      <c r="R28" s="2318"/>
      <c r="S28" s="2319" t="s">
        <v>1308</v>
      </c>
      <c r="T28" s="2317"/>
      <c r="U28" s="2317"/>
      <c r="V28" s="2317"/>
      <c r="W28" s="2318"/>
      <c r="X28" s="2319" t="s">
        <v>1309</v>
      </c>
      <c r="Y28" s="2317"/>
      <c r="Z28" s="2317"/>
      <c r="AA28" s="2317"/>
      <c r="AB28" s="2320"/>
      <c r="AC28" s="811"/>
      <c r="AD28" s="679"/>
      <c r="AE28" s="831"/>
      <c r="AF28" s="831"/>
      <c r="AG28" s="828"/>
      <c r="AH28" s="828"/>
      <c r="AI28" s="828"/>
      <c r="AJ28" s="828"/>
      <c r="AK28" s="828"/>
      <c r="AL28" s="828"/>
      <c r="AM28" s="828"/>
      <c r="AN28" s="828"/>
    </row>
    <row r="29" spans="1:40" ht="15.75" thickBot="1">
      <c r="A29" s="2314"/>
      <c r="B29" s="2315"/>
      <c r="C29" s="2316"/>
      <c r="D29" s="1943">
        <v>2019</v>
      </c>
      <c r="E29" s="1942">
        <v>2020</v>
      </c>
      <c r="F29" s="1943">
        <v>2021</v>
      </c>
      <c r="G29" s="1944">
        <v>2022</v>
      </c>
      <c r="H29" s="1945" t="s">
        <v>1295</v>
      </c>
      <c r="I29" s="1941">
        <v>2019</v>
      </c>
      <c r="J29" s="1942">
        <v>2020</v>
      </c>
      <c r="K29" s="1943">
        <v>2021</v>
      </c>
      <c r="L29" s="1944">
        <v>2022</v>
      </c>
      <c r="M29" s="1945" t="s">
        <v>1295</v>
      </c>
      <c r="N29" s="1941">
        <v>2019</v>
      </c>
      <c r="O29" s="1942">
        <v>2020</v>
      </c>
      <c r="P29" s="1943">
        <v>2021</v>
      </c>
      <c r="Q29" s="1944">
        <v>2022</v>
      </c>
      <c r="R29" s="1945" t="s">
        <v>1295</v>
      </c>
      <c r="S29" s="1941">
        <v>2019</v>
      </c>
      <c r="T29" s="1942">
        <v>2020</v>
      </c>
      <c r="U29" s="1943">
        <v>2021</v>
      </c>
      <c r="V29" s="1944">
        <v>2022</v>
      </c>
      <c r="W29" s="1945" t="s">
        <v>1295</v>
      </c>
      <c r="X29" s="1941">
        <v>2019</v>
      </c>
      <c r="Y29" s="1942">
        <v>2020</v>
      </c>
      <c r="Z29" s="1943">
        <v>2021</v>
      </c>
      <c r="AA29" s="1944">
        <v>2022</v>
      </c>
      <c r="AB29" s="1947" t="s">
        <v>1295</v>
      </c>
      <c r="AC29" s="812"/>
      <c r="AD29" s="679"/>
      <c r="AE29" s="831"/>
      <c r="AF29" s="831"/>
      <c r="AG29" s="828"/>
      <c r="AH29" s="828"/>
      <c r="AI29" s="828"/>
      <c r="AJ29" s="828"/>
      <c r="AK29" s="828"/>
      <c r="AL29" s="828"/>
      <c r="AM29" s="828"/>
      <c r="AN29" s="828"/>
    </row>
    <row r="30" spans="1:40" ht="15">
      <c r="A30" s="1954" t="s">
        <v>1296</v>
      </c>
      <c r="B30" s="813"/>
      <c r="C30" s="1966"/>
      <c r="D30" s="1969"/>
      <c r="E30" s="1951"/>
      <c r="F30" s="1951"/>
      <c r="G30" s="833"/>
      <c r="H30" s="834"/>
      <c r="I30" s="1950"/>
      <c r="J30" s="1951"/>
      <c r="K30" s="1951"/>
      <c r="L30" s="833"/>
      <c r="M30" s="834"/>
      <c r="N30" s="1950"/>
      <c r="O30" s="1951"/>
      <c r="P30" s="1951"/>
      <c r="Q30" s="833"/>
      <c r="R30" s="834"/>
      <c r="S30" s="1950"/>
      <c r="T30" s="1951"/>
      <c r="U30" s="1951"/>
      <c r="V30" s="833"/>
      <c r="W30" s="834"/>
      <c r="X30" s="1950"/>
      <c r="Y30" s="1951"/>
      <c r="Z30" s="1951"/>
      <c r="AA30" s="833"/>
      <c r="AB30" s="1953"/>
      <c r="AC30" s="817"/>
      <c r="AD30" s="679"/>
      <c r="AE30" s="831"/>
      <c r="AF30" s="831"/>
      <c r="AG30" s="828"/>
      <c r="AH30" s="828"/>
      <c r="AI30" s="828"/>
      <c r="AJ30" s="828"/>
      <c r="AK30" s="828"/>
      <c r="AL30" s="828"/>
      <c r="AM30" s="828"/>
      <c r="AN30" s="828"/>
    </row>
    <row r="31" spans="1:40" ht="15">
      <c r="A31" s="1954"/>
      <c r="B31" s="818" t="s">
        <v>1264</v>
      </c>
      <c r="C31" s="1966"/>
      <c r="D31" s="1970"/>
      <c r="E31" s="815"/>
      <c r="F31" s="815"/>
      <c r="G31" s="683"/>
      <c r="H31" s="553"/>
      <c r="I31" s="814"/>
      <c r="J31" s="815"/>
      <c r="K31" s="815"/>
      <c r="L31" s="683"/>
      <c r="M31" s="553"/>
      <c r="N31" s="814"/>
      <c r="O31" s="815"/>
      <c r="P31" s="815"/>
      <c r="Q31" s="683"/>
      <c r="R31" s="553"/>
      <c r="S31" s="814"/>
      <c r="T31" s="815"/>
      <c r="U31" s="815"/>
      <c r="V31" s="683"/>
      <c r="W31" s="553"/>
      <c r="X31" s="814"/>
      <c r="Y31" s="815"/>
      <c r="Z31" s="815"/>
      <c r="AA31" s="683"/>
      <c r="AB31" s="1902"/>
      <c r="AC31" s="819"/>
      <c r="AD31" s="679"/>
      <c r="AE31" s="831"/>
      <c r="AF31" s="831"/>
      <c r="AG31" s="828"/>
      <c r="AH31" s="828"/>
      <c r="AI31" s="828"/>
      <c r="AJ31" s="828"/>
      <c r="AK31" s="828"/>
      <c r="AL31" s="828"/>
      <c r="AM31" s="828"/>
      <c r="AN31" s="828"/>
    </row>
    <row r="32" spans="1:40" ht="15">
      <c r="A32" s="1954"/>
      <c r="B32" s="818"/>
      <c r="C32" s="1967" t="s">
        <v>1297</v>
      </c>
      <c r="D32" s="1971">
        <v>1416.6666666666667</v>
      </c>
      <c r="E32" s="821">
        <v>1432.6136363636363</v>
      </c>
      <c r="F32" s="821">
        <v>1476.8973214285716</v>
      </c>
      <c r="G32" s="822">
        <v>1999.7443181818182</v>
      </c>
      <c r="H32" s="823">
        <v>2001.8939393939395</v>
      </c>
      <c r="I32" s="820">
        <v>1352.4481566820277</v>
      </c>
      <c r="J32" s="821">
        <v>1416.3718829479699</v>
      </c>
      <c r="K32" s="821">
        <v>1534.8349480749748</v>
      </c>
      <c r="L32" s="822">
        <v>1830.5366471280718</v>
      </c>
      <c r="M32" s="823">
        <v>2068.1862745098038</v>
      </c>
      <c r="N32" s="820"/>
      <c r="O32" s="821"/>
      <c r="P32" s="821"/>
      <c r="Q32" s="825"/>
      <c r="R32" s="826"/>
      <c r="S32" s="820"/>
      <c r="T32" s="821"/>
      <c r="U32" s="821"/>
      <c r="V32" s="825"/>
      <c r="W32" s="826"/>
      <c r="X32" s="820">
        <v>1321.4047101541951</v>
      </c>
      <c r="Y32" s="821">
        <v>1353.8878540671099</v>
      </c>
      <c r="Z32" s="821">
        <v>1419.3901721335701</v>
      </c>
      <c r="AA32" s="822">
        <v>1809.2345263444749</v>
      </c>
      <c r="AB32" s="1955">
        <v>1973.1090701153353</v>
      </c>
      <c r="AC32" s="819"/>
      <c r="AD32" s="835"/>
      <c r="AE32" s="835"/>
      <c r="AF32" s="835"/>
      <c r="AG32" s="835"/>
      <c r="AH32" s="835"/>
      <c r="AI32" s="835"/>
      <c r="AJ32" s="835"/>
      <c r="AK32" s="835"/>
      <c r="AL32" s="835"/>
      <c r="AM32" s="828"/>
      <c r="AN32" s="828"/>
    </row>
    <row r="33" spans="1:40" ht="15">
      <c r="A33" s="1954"/>
      <c r="B33" s="818"/>
      <c r="C33" s="1967" t="s">
        <v>1284</v>
      </c>
      <c r="D33" s="1971">
        <v>995.83333333333337</v>
      </c>
      <c r="E33" s="821">
        <v>1006.6666666666665</v>
      </c>
      <c r="F33" s="821">
        <v>1076.062925170068</v>
      </c>
      <c r="G33" s="822">
        <v>1612.9166666666667</v>
      </c>
      <c r="H33" s="823">
        <v>1573.4848484848483</v>
      </c>
      <c r="I33" s="820">
        <v>903.95343196701413</v>
      </c>
      <c r="J33" s="821">
        <v>988.48343685300199</v>
      </c>
      <c r="K33" s="821">
        <v>1082.0260869565218</v>
      </c>
      <c r="L33" s="822">
        <v>1513.2999164578112</v>
      </c>
      <c r="M33" s="823">
        <v>1496.0654344635373</v>
      </c>
      <c r="N33" s="820"/>
      <c r="O33" s="821"/>
      <c r="P33" s="821"/>
      <c r="Q33" s="825"/>
      <c r="R33" s="826"/>
      <c r="S33" s="820"/>
      <c r="T33" s="821"/>
      <c r="U33" s="821"/>
      <c r="V33" s="825"/>
      <c r="W33" s="826"/>
      <c r="X33" s="820">
        <v>946.93264422520906</v>
      </c>
      <c r="Y33" s="821">
        <v>998.6783303001539</v>
      </c>
      <c r="Z33" s="821">
        <v>1029.6350013298006</v>
      </c>
      <c r="AA33" s="822">
        <v>1369.3880240047979</v>
      </c>
      <c r="AB33" s="1955">
        <v>1413.3345985259052</v>
      </c>
      <c r="AC33" s="819"/>
      <c r="AD33" s="835"/>
      <c r="AE33" s="835"/>
      <c r="AF33" s="835"/>
      <c r="AG33" s="835"/>
      <c r="AH33" s="835"/>
      <c r="AI33" s="835"/>
      <c r="AJ33" s="835"/>
      <c r="AK33" s="835"/>
      <c r="AL33" s="835"/>
      <c r="AM33" s="828"/>
      <c r="AN33" s="828"/>
    </row>
    <row r="34" spans="1:40" ht="15">
      <c r="A34" s="1954"/>
      <c r="B34" s="818" t="s">
        <v>1265</v>
      </c>
      <c r="C34" s="1966"/>
      <c r="D34" s="1972"/>
      <c r="E34" s="830"/>
      <c r="F34" s="830"/>
      <c r="G34" s="822"/>
      <c r="H34" s="823"/>
      <c r="I34" s="829"/>
      <c r="J34" s="830"/>
      <c r="K34" s="830"/>
      <c r="L34" s="822"/>
      <c r="M34" s="823"/>
      <c r="N34" s="829"/>
      <c r="O34" s="830"/>
      <c r="P34" s="830"/>
      <c r="Q34" s="825"/>
      <c r="R34" s="826"/>
      <c r="S34" s="829"/>
      <c r="T34" s="830"/>
      <c r="U34" s="830"/>
      <c r="V34" s="825"/>
      <c r="W34" s="826"/>
      <c r="X34" s="829"/>
      <c r="Y34" s="830"/>
      <c r="Z34" s="830"/>
      <c r="AA34" s="822"/>
      <c r="AB34" s="1955"/>
      <c r="AC34" s="819"/>
      <c r="AD34" s="835"/>
      <c r="AE34" s="835"/>
      <c r="AF34" s="835"/>
      <c r="AG34" s="835"/>
      <c r="AH34" s="835"/>
      <c r="AI34" s="835"/>
      <c r="AJ34" s="835"/>
      <c r="AK34" s="835"/>
      <c r="AL34" s="835"/>
    </row>
    <row r="35" spans="1:40" ht="15">
      <c r="A35" s="1954"/>
      <c r="B35" s="818"/>
      <c r="C35" s="1967" t="s">
        <v>1297</v>
      </c>
      <c r="D35" s="1971">
        <v>1096.8167701863354</v>
      </c>
      <c r="E35" s="821">
        <v>1207.7439513817221</v>
      </c>
      <c r="F35" s="821">
        <v>1591.0389957264958</v>
      </c>
      <c r="G35" s="822">
        <v>1883.7301587301588</v>
      </c>
      <c r="H35" s="823">
        <v>1884.1032608695652</v>
      </c>
      <c r="I35" s="820"/>
      <c r="J35" s="821"/>
      <c r="K35" s="821"/>
      <c r="L35" s="822"/>
      <c r="M35" s="823"/>
      <c r="N35" s="820"/>
      <c r="O35" s="821"/>
      <c r="P35" s="821"/>
      <c r="Q35" s="825"/>
      <c r="R35" s="826"/>
      <c r="S35" s="820"/>
      <c r="T35" s="821"/>
      <c r="U35" s="821"/>
      <c r="V35" s="825"/>
      <c r="W35" s="826"/>
      <c r="X35" s="820">
        <v>1293.9604229146835</v>
      </c>
      <c r="Y35" s="821">
        <v>1335.6703229110508</v>
      </c>
      <c r="Z35" s="821">
        <v>1459.3259528488884</v>
      </c>
      <c r="AA35" s="822">
        <v>1884.7122638983653</v>
      </c>
      <c r="AB35" s="1955">
        <v>2060.7156149547527</v>
      </c>
      <c r="AC35" s="819"/>
      <c r="AD35" s="835"/>
      <c r="AE35" s="835"/>
      <c r="AF35" s="835"/>
      <c r="AG35" s="835"/>
      <c r="AH35" s="835"/>
      <c r="AI35" s="835"/>
      <c r="AJ35" s="835"/>
      <c r="AK35" s="835"/>
      <c r="AL35" s="835"/>
    </row>
    <row r="36" spans="1:40" ht="15">
      <c r="A36" s="1954"/>
      <c r="B36" s="818"/>
      <c r="C36" s="1967" t="s">
        <v>1284</v>
      </c>
      <c r="D36" s="1971">
        <v>1021.5810276679842</v>
      </c>
      <c r="E36" s="821">
        <v>1075</v>
      </c>
      <c r="F36" s="821">
        <v>1346.4444444444446</v>
      </c>
      <c r="G36" s="822">
        <v>1592.0833333333335</v>
      </c>
      <c r="H36" s="823">
        <v>1624.5531400966186</v>
      </c>
      <c r="I36" s="820"/>
      <c r="J36" s="821"/>
      <c r="K36" s="821"/>
      <c r="L36" s="822"/>
      <c r="M36" s="823"/>
      <c r="N36" s="820"/>
      <c r="O36" s="821"/>
      <c r="P36" s="821"/>
      <c r="Q36" s="825"/>
      <c r="R36" s="826"/>
      <c r="S36" s="820"/>
      <c r="T36" s="821"/>
      <c r="U36" s="821"/>
      <c r="V36" s="825"/>
      <c r="W36" s="826"/>
      <c r="X36" s="820">
        <v>995.19875438796907</v>
      </c>
      <c r="Y36" s="821">
        <v>1073.6386846785829</v>
      </c>
      <c r="Z36" s="821">
        <v>1167.3105405920369</v>
      </c>
      <c r="AA36" s="822">
        <v>1478.1627822738408</v>
      </c>
      <c r="AB36" s="1955">
        <v>1610.0598212312298</v>
      </c>
      <c r="AC36" s="819"/>
      <c r="AD36" s="835"/>
      <c r="AE36" s="835"/>
      <c r="AF36" s="835"/>
      <c r="AG36" s="835"/>
      <c r="AH36" s="835"/>
      <c r="AI36" s="835"/>
      <c r="AJ36" s="835"/>
      <c r="AK36" s="835"/>
      <c r="AL36" s="835"/>
    </row>
    <row r="37" spans="1:40" ht="15">
      <c r="A37" s="1954"/>
      <c r="B37" s="818" t="s">
        <v>1298</v>
      </c>
      <c r="C37" s="1966"/>
      <c r="D37" s="1972"/>
      <c r="E37" s="830"/>
      <c r="F37" s="830"/>
      <c r="G37" s="822"/>
      <c r="H37" s="823"/>
      <c r="I37" s="829"/>
      <c r="J37" s="830"/>
      <c r="K37" s="830"/>
      <c r="L37" s="822"/>
      <c r="M37" s="823"/>
      <c r="N37" s="829"/>
      <c r="O37" s="830"/>
      <c r="P37" s="830"/>
      <c r="Q37" s="825"/>
      <c r="R37" s="826"/>
      <c r="S37" s="829"/>
      <c r="T37" s="830"/>
      <c r="U37" s="830"/>
      <c r="V37" s="825"/>
      <c r="W37" s="826"/>
      <c r="X37" s="829"/>
      <c r="Y37" s="830"/>
      <c r="Z37" s="830"/>
      <c r="AA37" s="822"/>
      <c r="AB37" s="1955"/>
      <c r="AC37" s="819"/>
      <c r="AD37" s="835"/>
      <c r="AE37" s="835"/>
      <c r="AF37" s="835"/>
      <c r="AG37" s="835"/>
      <c r="AH37" s="835"/>
      <c r="AI37" s="835"/>
      <c r="AJ37" s="835"/>
      <c r="AK37" s="835"/>
      <c r="AL37" s="835"/>
    </row>
    <row r="38" spans="1:40" ht="15">
      <c r="A38" s="1954"/>
      <c r="B38" s="818"/>
      <c r="C38" s="1967" t="s">
        <v>1297</v>
      </c>
      <c r="D38" s="1971">
        <v>1380</v>
      </c>
      <c r="E38" s="821">
        <v>1377.7777777777776</v>
      </c>
      <c r="F38" s="821">
        <v>1600.5952380952378</v>
      </c>
      <c r="G38" s="822">
        <v>2108.5714285714284</v>
      </c>
      <c r="H38" s="823">
        <v>2646.903820816864</v>
      </c>
      <c r="I38" s="820">
        <v>1634.4304665374643</v>
      </c>
      <c r="J38" s="821">
        <v>1704.2883178912591</v>
      </c>
      <c r="K38" s="821">
        <v>1765.3480210265923</v>
      </c>
      <c r="L38" s="822">
        <v>2322.2486742648034</v>
      </c>
      <c r="M38" s="823">
        <v>2700.0881727544138</v>
      </c>
      <c r="N38" s="820">
        <v>1447.4548528080954</v>
      </c>
      <c r="O38" s="821">
        <v>1532.8341106176028</v>
      </c>
      <c r="P38" s="821">
        <v>1620.7769729201659</v>
      </c>
      <c r="Q38" s="822">
        <v>2194.6507320897845</v>
      </c>
      <c r="R38" s="823">
        <v>2428.6330474504402</v>
      </c>
      <c r="S38" s="820">
        <v>1317.6416720534367</v>
      </c>
      <c r="T38" s="821">
        <v>1343.5567068125899</v>
      </c>
      <c r="U38" s="821">
        <v>1426.9359283387462</v>
      </c>
      <c r="V38" s="822">
        <v>2314.3123881131401</v>
      </c>
      <c r="W38" s="823">
        <v>2280.3113553113553</v>
      </c>
      <c r="X38" s="820">
        <v>1450.8339886509857</v>
      </c>
      <c r="Y38" s="821">
        <v>1498.311144598769</v>
      </c>
      <c r="Z38" s="821">
        <v>1626.5889493165575</v>
      </c>
      <c r="AA38" s="822">
        <v>2190.4575231459889</v>
      </c>
      <c r="AB38" s="1955">
        <v>2470.0044963658725</v>
      </c>
      <c r="AC38" s="819"/>
      <c r="AD38" s="835"/>
      <c r="AE38" s="835"/>
      <c r="AF38" s="835"/>
      <c r="AG38" s="835"/>
      <c r="AH38" s="835"/>
      <c r="AI38" s="835"/>
      <c r="AJ38" s="835"/>
      <c r="AK38" s="835"/>
      <c r="AL38" s="835"/>
    </row>
    <row r="39" spans="1:40" ht="15">
      <c r="A39" s="1954"/>
      <c r="B39" s="818" t="s">
        <v>494</v>
      </c>
      <c r="C39" s="1966"/>
      <c r="D39" s="1972"/>
      <c r="E39" s="830"/>
      <c r="F39" s="830"/>
      <c r="G39" s="822"/>
      <c r="H39" s="823"/>
      <c r="I39" s="829"/>
      <c r="J39" s="830"/>
      <c r="K39" s="830"/>
      <c r="L39" s="822"/>
      <c r="M39" s="823"/>
      <c r="N39" s="829"/>
      <c r="O39" s="830"/>
      <c r="P39" s="830"/>
      <c r="Q39" s="822"/>
      <c r="R39" s="823"/>
      <c r="S39" s="829"/>
      <c r="T39" s="830"/>
      <c r="U39" s="830"/>
      <c r="V39" s="822"/>
      <c r="W39" s="823"/>
      <c r="X39" s="829"/>
      <c r="Y39" s="830"/>
      <c r="Z39" s="830"/>
      <c r="AA39" s="822"/>
      <c r="AB39" s="1955"/>
      <c r="AC39" s="819"/>
      <c r="AD39" s="835"/>
      <c r="AE39" s="835"/>
      <c r="AF39" s="835"/>
      <c r="AG39" s="835"/>
      <c r="AH39" s="835"/>
      <c r="AI39" s="835"/>
      <c r="AJ39" s="835"/>
      <c r="AK39" s="835"/>
      <c r="AL39" s="835"/>
    </row>
    <row r="40" spans="1:40" ht="15">
      <c r="A40" s="1954"/>
      <c r="B40" s="818"/>
      <c r="C40" s="1967" t="s">
        <v>1297</v>
      </c>
      <c r="D40" s="1971">
        <v>1445.8343200772579</v>
      </c>
      <c r="E40" s="821">
        <v>1398.4096434811941</v>
      </c>
      <c r="F40" s="821">
        <v>1578.918878336214</v>
      </c>
      <c r="G40" s="822">
        <v>2023.4947521279043</v>
      </c>
      <c r="H40" s="823">
        <v>2119.9776785714284</v>
      </c>
      <c r="I40" s="820">
        <v>1590.3970897045822</v>
      </c>
      <c r="J40" s="821">
        <v>1720.0056935817806</v>
      </c>
      <c r="K40" s="821">
        <v>1724.6935802383591</v>
      </c>
      <c r="L40" s="822">
        <v>2220.6710507209395</v>
      </c>
      <c r="M40" s="823">
        <v>2485.8478135595942</v>
      </c>
      <c r="N40" s="820">
        <v>1494.8027182324224</v>
      </c>
      <c r="O40" s="821">
        <v>1566.8957495044453</v>
      </c>
      <c r="P40" s="821">
        <v>1653.0702196735463</v>
      </c>
      <c r="Q40" s="822">
        <v>2294.2428116396154</v>
      </c>
      <c r="R40" s="823">
        <v>2567.8723047272629</v>
      </c>
      <c r="S40" s="820">
        <v>1576.7933294901309</v>
      </c>
      <c r="T40" s="821">
        <v>1685.074328143729</v>
      </c>
      <c r="U40" s="821">
        <v>1736.7463084746178</v>
      </c>
      <c r="V40" s="822">
        <v>2392.8963318535334</v>
      </c>
      <c r="W40" s="823">
        <v>2685.8935668859717</v>
      </c>
      <c r="X40" s="820">
        <v>1491.9563795232598</v>
      </c>
      <c r="Y40" s="821">
        <v>1541.7832409742855</v>
      </c>
      <c r="Z40" s="821">
        <v>1617.2510752635894</v>
      </c>
      <c r="AA40" s="822">
        <v>2127.2724397337083</v>
      </c>
      <c r="AB40" s="1955">
        <v>2419.1565546144989</v>
      </c>
      <c r="AC40" s="819"/>
      <c r="AD40" s="835"/>
      <c r="AE40" s="835"/>
      <c r="AF40" s="835"/>
      <c r="AG40" s="835"/>
      <c r="AH40" s="835"/>
      <c r="AI40" s="835"/>
      <c r="AJ40" s="835"/>
      <c r="AK40" s="835"/>
      <c r="AL40" s="835"/>
    </row>
    <row r="41" spans="1:40" ht="15">
      <c r="A41" s="1954"/>
      <c r="B41" s="818"/>
      <c r="C41" s="1967" t="s">
        <v>1284</v>
      </c>
      <c r="D41" s="1971">
        <v>1056.0526315789473</v>
      </c>
      <c r="E41" s="821">
        <v>1100.6944444444443</v>
      </c>
      <c r="F41" s="821">
        <v>1242.742117117117</v>
      </c>
      <c r="G41" s="822">
        <v>1652.0833333333333</v>
      </c>
      <c r="H41" s="823">
        <v>1763.6111111111111</v>
      </c>
      <c r="I41" s="820">
        <v>1093.3333333333333</v>
      </c>
      <c r="J41" s="821">
        <v>1336.1111111111111</v>
      </c>
      <c r="K41" s="821">
        <v>968.24305555555554</v>
      </c>
      <c r="L41" s="822">
        <v>2319.4444444444443</v>
      </c>
      <c r="M41" s="823">
        <v>2602.1568627450979</v>
      </c>
      <c r="N41" s="820">
        <v>1042.7161654135339</v>
      </c>
      <c r="O41" s="821">
        <v>1087.706265238593</v>
      </c>
      <c r="P41" s="821">
        <v>1108.2963418160787</v>
      </c>
      <c r="Q41" s="822">
        <v>1536.7311466218111</v>
      </c>
      <c r="R41" s="823">
        <v>1660.4395380434783</v>
      </c>
      <c r="S41" s="820">
        <v>1295.8333333333333</v>
      </c>
      <c r="T41" s="821">
        <v>1421.4035087719299</v>
      </c>
      <c r="U41" s="821">
        <v>1495.8612292879534</v>
      </c>
      <c r="V41" s="822">
        <v>2201.0718050065875</v>
      </c>
      <c r="W41" s="823">
        <v>2485.2941176470586</v>
      </c>
      <c r="X41" s="820">
        <v>1189.5288659852768</v>
      </c>
      <c r="Y41" s="821">
        <v>1273.3355500024002</v>
      </c>
      <c r="Z41" s="821">
        <v>1175.3902327989838</v>
      </c>
      <c r="AA41" s="822">
        <v>1687.947495704153</v>
      </c>
      <c r="AB41" s="1955">
        <v>1983.7416886005442</v>
      </c>
      <c r="AC41" s="819"/>
      <c r="AD41" s="835"/>
      <c r="AE41" s="835"/>
      <c r="AF41" s="835"/>
      <c r="AG41" s="835"/>
      <c r="AH41" s="835"/>
      <c r="AI41" s="835"/>
      <c r="AJ41" s="835"/>
      <c r="AK41" s="835"/>
      <c r="AL41" s="835"/>
    </row>
    <row r="42" spans="1:40" ht="15">
      <c r="A42" s="1954" t="s">
        <v>1299</v>
      </c>
      <c r="B42" s="818"/>
      <c r="C42" s="1966"/>
      <c r="D42" s="1972"/>
      <c r="E42" s="830"/>
      <c r="F42" s="830"/>
      <c r="G42" s="822"/>
      <c r="H42" s="823"/>
      <c r="I42" s="829"/>
      <c r="J42" s="830"/>
      <c r="K42" s="830"/>
      <c r="L42" s="822"/>
      <c r="M42" s="823"/>
      <c r="N42" s="829"/>
      <c r="O42" s="830"/>
      <c r="P42" s="830"/>
      <c r="Q42" s="822"/>
      <c r="R42" s="823"/>
      <c r="S42" s="829"/>
      <c r="T42" s="830"/>
      <c r="U42" s="830"/>
      <c r="V42" s="822"/>
      <c r="W42" s="823"/>
      <c r="X42" s="829"/>
      <c r="Y42" s="830"/>
      <c r="Z42" s="830"/>
      <c r="AA42" s="822"/>
      <c r="AB42" s="1955"/>
      <c r="AC42" s="819"/>
      <c r="AD42" s="835"/>
      <c r="AE42" s="835"/>
      <c r="AF42" s="835"/>
      <c r="AG42" s="835"/>
      <c r="AH42" s="835"/>
      <c r="AI42" s="835"/>
      <c r="AJ42" s="835"/>
      <c r="AK42" s="835"/>
      <c r="AL42" s="835"/>
    </row>
    <row r="43" spans="1:40" ht="15">
      <c r="A43" s="1954"/>
      <c r="B43" s="818" t="s">
        <v>1300</v>
      </c>
      <c r="C43" s="1966"/>
      <c r="D43" s="1972"/>
      <c r="E43" s="830"/>
      <c r="F43" s="830"/>
      <c r="G43" s="822"/>
      <c r="H43" s="823"/>
      <c r="I43" s="829"/>
      <c r="J43" s="830"/>
      <c r="K43" s="830"/>
      <c r="L43" s="822"/>
      <c r="M43" s="823"/>
      <c r="N43" s="829"/>
      <c r="O43" s="830"/>
      <c r="P43" s="830"/>
      <c r="Q43" s="822"/>
      <c r="R43" s="823"/>
      <c r="S43" s="829"/>
      <c r="T43" s="830"/>
      <c r="U43" s="830"/>
      <c r="V43" s="822"/>
      <c r="W43" s="823"/>
      <c r="X43" s="829"/>
      <c r="Y43" s="830"/>
      <c r="Z43" s="830"/>
      <c r="AA43" s="822"/>
      <c r="AB43" s="1955"/>
      <c r="AC43" s="819"/>
      <c r="AD43" s="835"/>
      <c r="AE43" s="835"/>
      <c r="AF43" s="835"/>
      <c r="AG43" s="835"/>
      <c r="AH43" s="835"/>
      <c r="AI43" s="835"/>
      <c r="AJ43" s="835"/>
      <c r="AK43" s="835"/>
      <c r="AL43" s="835"/>
    </row>
    <row r="44" spans="1:40" ht="15">
      <c r="A44" s="1954"/>
      <c r="B44" s="818"/>
      <c r="C44" s="1966" t="s">
        <v>1301</v>
      </c>
      <c r="D44" s="1972">
        <v>1989.8936170212764</v>
      </c>
      <c r="E44" s="830">
        <v>2376.9551282051279</v>
      </c>
      <c r="F44" s="830">
        <v>2721.2575452716296</v>
      </c>
      <c r="G44" s="822">
        <v>3138.1427304964541</v>
      </c>
      <c r="H44" s="823">
        <v>3221.354166666667</v>
      </c>
      <c r="I44" s="829">
        <v>2351.4007092198581</v>
      </c>
      <c r="J44" s="830">
        <v>2466.550151975684</v>
      </c>
      <c r="K44" s="830">
        <v>2609.1941654710663</v>
      </c>
      <c r="L44" s="822">
        <v>3145.3441295546559</v>
      </c>
      <c r="M44" s="823">
        <v>3319.486659912192</v>
      </c>
      <c r="N44" s="829">
        <v>1795.6281638288081</v>
      </c>
      <c r="O44" s="830">
        <v>2054.0125635234331</v>
      </c>
      <c r="P44" s="830">
        <v>2223.3913946471257</v>
      </c>
      <c r="Q44" s="822">
        <v>2799.6781380027742</v>
      </c>
      <c r="R44" s="823">
        <v>3140.23610427939</v>
      </c>
      <c r="S44" s="829">
        <v>2198.3606557377047</v>
      </c>
      <c r="T44" s="830">
        <v>2327.9661016949153</v>
      </c>
      <c r="U44" s="830">
        <v>2503.5</v>
      </c>
      <c r="V44" s="822">
        <v>3051.4285714285716</v>
      </c>
      <c r="W44" s="823">
        <v>3348.550724637681</v>
      </c>
      <c r="X44" s="829">
        <v>2091.9449664169247</v>
      </c>
      <c r="Y44" s="830">
        <v>2281.2630507397785</v>
      </c>
      <c r="Z44" s="830">
        <v>2510.5796092682876</v>
      </c>
      <c r="AA44" s="822">
        <v>3036.8126657061948</v>
      </c>
      <c r="AB44" s="1955">
        <v>3286.3645715534722</v>
      </c>
      <c r="AC44" s="819"/>
      <c r="AD44" s="835"/>
      <c r="AE44" s="835"/>
      <c r="AF44" s="835"/>
      <c r="AG44" s="835"/>
      <c r="AH44" s="835"/>
      <c r="AI44" s="835"/>
      <c r="AJ44" s="835"/>
      <c r="AK44" s="835"/>
      <c r="AL44" s="835"/>
    </row>
    <row r="45" spans="1:40" ht="15">
      <c r="A45" s="1954"/>
      <c r="B45" s="818"/>
      <c r="C45" s="1966" t="s">
        <v>1302</v>
      </c>
      <c r="D45" s="1972">
        <v>1302.2554219344229</v>
      </c>
      <c r="E45" s="830">
        <v>1440.4647435897436</v>
      </c>
      <c r="F45" s="830">
        <v>1632.8606056629633</v>
      </c>
      <c r="G45" s="822">
        <v>2001.9622093023256</v>
      </c>
      <c r="H45" s="823">
        <v>2151.8849206349205</v>
      </c>
      <c r="I45" s="829">
        <v>1538.2090563597258</v>
      </c>
      <c r="J45" s="830">
        <v>1694.7057581898007</v>
      </c>
      <c r="K45" s="830">
        <v>1579.5144654817145</v>
      </c>
      <c r="L45" s="822">
        <v>1953.2216905901114</v>
      </c>
      <c r="M45" s="823">
        <v>2102.8896791767556</v>
      </c>
      <c r="N45" s="829">
        <v>1293.9066936431216</v>
      </c>
      <c r="O45" s="830">
        <v>1444.3531271221898</v>
      </c>
      <c r="P45" s="830">
        <v>1528.1852324263039</v>
      </c>
      <c r="Q45" s="822">
        <v>2044.2370037151641</v>
      </c>
      <c r="R45" s="823">
        <v>2318.6875956793097</v>
      </c>
      <c r="S45" s="829">
        <v>1424.1160140268848</v>
      </c>
      <c r="T45" s="830">
        <v>1571.5169004480811</v>
      </c>
      <c r="U45" s="830">
        <v>1643.2086297915507</v>
      </c>
      <c r="V45" s="822">
        <v>2029.2857142857142</v>
      </c>
      <c r="W45" s="823">
        <v>2181.340579710145</v>
      </c>
      <c r="X45" s="829">
        <v>1387.9190415047942</v>
      </c>
      <c r="Y45" s="830">
        <v>1489.3020613224019</v>
      </c>
      <c r="Z45" s="830">
        <v>1598.1265413683723</v>
      </c>
      <c r="AA45" s="822">
        <v>2012.6154531180623</v>
      </c>
      <c r="AB45" s="1955">
        <v>2217.296909999387</v>
      </c>
      <c r="AC45" s="819"/>
      <c r="AD45" s="835"/>
      <c r="AE45" s="835"/>
      <c r="AF45" s="835"/>
      <c r="AG45" s="835"/>
      <c r="AH45" s="835"/>
      <c r="AI45" s="835"/>
      <c r="AJ45" s="835"/>
      <c r="AK45" s="835"/>
      <c r="AL45" s="835"/>
      <c r="AM45" s="828"/>
      <c r="AN45" s="828"/>
    </row>
    <row r="46" spans="1:40" ht="15">
      <c r="A46" s="1954"/>
      <c r="B46" s="818" t="s">
        <v>1303</v>
      </c>
      <c r="C46" s="1966"/>
      <c r="D46" s="1972"/>
      <c r="E46" s="830"/>
      <c r="F46" s="830"/>
      <c r="G46" s="822"/>
      <c r="H46" s="823"/>
      <c r="I46" s="829"/>
      <c r="J46" s="830"/>
      <c r="K46" s="830"/>
      <c r="L46" s="822"/>
      <c r="M46" s="823"/>
      <c r="N46" s="829"/>
      <c r="O46" s="830"/>
      <c r="P46" s="830"/>
      <c r="Q46" s="822"/>
      <c r="R46" s="823"/>
      <c r="S46" s="829"/>
      <c r="T46" s="830"/>
      <c r="U46" s="830"/>
      <c r="V46" s="822"/>
      <c r="W46" s="823"/>
      <c r="X46" s="829"/>
      <c r="Y46" s="830"/>
      <c r="Z46" s="830"/>
      <c r="AA46" s="822"/>
      <c r="AB46" s="1955"/>
      <c r="AC46" s="819"/>
      <c r="AD46" s="835"/>
      <c r="AE46" s="835"/>
      <c r="AF46" s="835"/>
      <c r="AG46" s="835"/>
      <c r="AH46" s="835"/>
      <c r="AI46" s="835"/>
      <c r="AJ46" s="835"/>
      <c r="AK46" s="835"/>
      <c r="AL46" s="835"/>
      <c r="AM46" s="828"/>
      <c r="AN46" s="828"/>
    </row>
    <row r="47" spans="1:40" ht="15">
      <c r="A47" s="1954"/>
      <c r="B47" s="818"/>
      <c r="C47" s="1966" t="s">
        <v>1304</v>
      </c>
      <c r="D47" s="1972">
        <v>2067.0212765957449</v>
      </c>
      <c r="E47" s="830">
        <v>2336.3461538461538</v>
      </c>
      <c r="F47" s="830">
        <v>2676.5492957746478</v>
      </c>
      <c r="G47" s="822">
        <v>3094.0270390070923</v>
      </c>
      <c r="H47" s="823">
        <v>3229.166666666667</v>
      </c>
      <c r="I47" s="829">
        <v>2300.2377049180327</v>
      </c>
      <c r="J47" s="830">
        <v>2401.2462006079031</v>
      </c>
      <c r="K47" s="830">
        <v>2657.4366331898614</v>
      </c>
      <c r="L47" s="822">
        <v>3190.9649122807018</v>
      </c>
      <c r="M47" s="823">
        <v>3334.8024316109422</v>
      </c>
      <c r="N47" s="829">
        <v>1812.7038704965921</v>
      </c>
      <c r="O47" s="830">
        <v>2086.2528918449971</v>
      </c>
      <c r="P47" s="830">
        <v>2221.8991312741314</v>
      </c>
      <c r="Q47" s="822">
        <v>2829.6699929971987</v>
      </c>
      <c r="R47" s="823">
        <v>3130.47499759129</v>
      </c>
      <c r="S47" s="829">
        <v>2178.688524590164</v>
      </c>
      <c r="T47" s="830">
        <v>2319.3234950321448</v>
      </c>
      <c r="U47" s="830">
        <v>2534.2828282828282</v>
      </c>
      <c r="V47" s="822">
        <v>3130</v>
      </c>
      <c r="W47" s="823">
        <v>3345.6521739130435</v>
      </c>
      <c r="X47" s="829">
        <v>2091.2398367286828</v>
      </c>
      <c r="Y47" s="830">
        <v>2278.527772355133</v>
      </c>
      <c r="Z47" s="830">
        <v>2510.5310959579533</v>
      </c>
      <c r="AA47" s="822">
        <v>3085.0544519565501</v>
      </c>
      <c r="AB47" s="1955">
        <v>3319.2853737247005</v>
      </c>
      <c r="AC47" s="819"/>
      <c r="AD47" s="835"/>
      <c r="AE47" s="835"/>
      <c r="AF47" s="835"/>
      <c r="AG47" s="835"/>
      <c r="AH47" s="835"/>
      <c r="AI47" s="835"/>
      <c r="AJ47" s="835"/>
      <c r="AK47" s="835"/>
      <c r="AL47" s="835"/>
      <c r="AM47" s="828"/>
      <c r="AN47" s="828"/>
    </row>
    <row r="48" spans="1:40" ht="15">
      <c r="A48" s="1954"/>
      <c r="B48" s="818"/>
      <c r="C48" s="1966" t="s">
        <v>1305</v>
      </c>
      <c r="D48" s="1972">
        <v>1336.7391304347825</v>
      </c>
      <c r="E48" s="830">
        <v>1437.3532388663969</v>
      </c>
      <c r="F48" s="830">
        <v>1588.400402414487</v>
      </c>
      <c r="G48" s="822">
        <v>2019.633152173913</v>
      </c>
      <c r="H48" s="823">
        <v>2132.3078397546483</v>
      </c>
      <c r="I48" s="829">
        <v>1543.8156083801525</v>
      </c>
      <c r="J48" s="830">
        <v>1650.8824501123297</v>
      </c>
      <c r="K48" s="830">
        <v>1666.2836084902501</v>
      </c>
      <c r="L48" s="822">
        <v>2024.0984041883762</v>
      </c>
      <c r="M48" s="823">
        <v>2198.838854382333</v>
      </c>
      <c r="N48" s="829">
        <v>1303.1613215335972</v>
      </c>
      <c r="O48" s="830">
        <v>1449.493322487099</v>
      </c>
      <c r="P48" s="830">
        <v>1580.7223517087534</v>
      </c>
      <c r="Q48" s="822">
        <v>2084.3308493265931</v>
      </c>
      <c r="R48" s="823">
        <v>2367.2395104895104</v>
      </c>
      <c r="S48" s="829">
        <v>1372.6024590163934</v>
      </c>
      <c r="T48" s="830">
        <v>1566.5298071303332</v>
      </c>
      <c r="U48" s="830">
        <v>1654.4554455445543</v>
      </c>
      <c r="V48" s="822">
        <v>2034.6428571428571</v>
      </c>
      <c r="W48" s="823">
        <v>2212.5</v>
      </c>
      <c r="X48" s="829">
        <v>1395.966183377946</v>
      </c>
      <c r="Y48" s="830">
        <v>1500.4032132467323</v>
      </c>
      <c r="Z48" s="830">
        <v>1623.110257059076</v>
      </c>
      <c r="AA48" s="822">
        <v>2030.0678207634705</v>
      </c>
      <c r="AB48" s="1955">
        <v>2251.2324675598834</v>
      </c>
      <c r="AC48" s="819"/>
      <c r="AD48" s="835"/>
      <c r="AE48" s="835"/>
      <c r="AF48" s="835"/>
      <c r="AG48" s="835"/>
      <c r="AH48" s="835"/>
      <c r="AI48" s="835"/>
      <c r="AJ48" s="835"/>
      <c r="AK48" s="835"/>
      <c r="AL48" s="835"/>
      <c r="AM48" s="828"/>
      <c r="AN48" s="828"/>
    </row>
    <row r="49" spans="1:40" ht="15.75" thickBot="1">
      <c r="A49" s="1957"/>
      <c r="B49" s="1958"/>
      <c r="C49" s="1968"/>
      <c r="D49" s="1973"/>
      <c r="E49" s="1960"/>
      <c r="F49" s="1960"/>
      <c r="G49" s="1961"/>
      <c r="H49" s="1962"/>
      <c r="I49" s="1959"/>
      <c r="J49" s="1960"/>
      <c r="K49" s="1960"/>
      <c r="L49" s="1961"/>
      <c r="M49" s="1962"/>
      <c r="N49" s="1959"/>
      <c r="O49" s="1960"/>
      <c r="P49" s="1960"/>
      <c r="Q49" s="1961"/>
      <c r="R49" s="1962"/>
      <c r="S49" s="1959"/>
      <c r="T49" s="1960"/>
      <c r="U49" s="1960"/>
      <c r="V49" s="1961"/>
      <c r="W49" s="1962"/>
      <c r="X49" s="1959"/>
      <c r="Y49" s="1960"/>
      <c r="Z49" s="1960"/>
      <c r="AA49" s="1961"/>
      <c r="AB49" s="1964"/>
      <c r="AC49" s="819"/>
      <c r="AD49" s="679"/>
      <c r="AE49" s="828"/>
      <c r="AF49" s="828"/>
      <c r="AG49" s="828"/>
      <c r="AH49" s="828"/>
      <c r="AI49" s="828"/>
      <c r="AJ49" s="828"/>
      <c r="AK49" s="828"/>
      <c r="AL49" s="828"/>
      <c r="AM49" s="828"/>
      <c r="AN49" s="828"/>
    </row>
    <row r="50" spans="1:40" ht="15">
      <c r="A50" s="836" t="s">
        <v>1102</v>
      </c>
      <c r="B50" s="570" t="s">
        <v>1310</v>
      </c>
      <c r="C50" s="837"/>
      <c r="D50" s="838"/>
      <c r="E50" s="838"/>
      <c r="F50" s="838"/>
      <c r="G50" s="838"/>
      <c r="H50" s="839"/>
      <c r="I50" s="839"/>
      <c r="J50" s="839"/>
      <c r="K50" s="2321"/>
      <c r="L50" s="2321"/>
      <c r="M50" s="2321"/>
      <c r="N50" s="679"/>
      <c r="O50" s="679"/>
      <c r="P50" s="828"/>
      <c r="Q50" s="828"/>
      <c r="R50" s="828"/>
      <c r="S50" s="828"/>
      <c r="T50" s="828"/>
      <c r="U50" s="828"/>
      <c r="V50" s="828"/>
      <c r="W50" s="828"/>
      <c r="X50" s="828"/>
      <c r="Y50" s="828"/>
      <c r="Z50" s="2322" t="s">
        <v>1311</v>
      </c>
      <c r="AA50" s="2322"/>
      <c r="AB50" s="2322"/>
      <c r="AC50" s="840"/>
      <c r="AD50" s="840"/>
    </row>
    <row r="51" spans="1:40" ht="15">
      <c r="A51" s="836" t="s">
        <v>1104</v>
      </c>
      <c r="B51" s="570" t="s">
        <v>1116</v>
      </c>
      <c r="C51" s="496"/>
      <c r="D51" s="838"/>
      <c r="E51" s="838"/>
      <c r="F51" s="838"/>
      <c r="G51" s="838"/>
      <c r="H51" s="839"/>
      <c r="I51" s="839"/>
      <c r="J51" s="839"/>
      <c r="K51" s="839"/>
      <c r="L51" s="839"/>
      <c r="M51" s="839"/>
      <c r="N51" s="839"/>
      <c r="O51" s="801"/>
      <c r="P51" s="828"/>
      <c r="Q51" s="828"/>
      <c r="R51" s="828"/>
      <c r="S51" s="828"/>
      <c r="T51" s="828"/>
      <c r="U51" s="828"/>
      <c r="V51" s="828"/>
      <c r="W51" s="828"/>
      <c r="X51" s="828"/>
      <c r="Y51" s="828"/>
    </row>
    <row r="52" spans="1:40" ht="15">
      <c r="A52" s="836" t="s">
        <v>1312</v>
      </c>
      <c r="B52" s="570" t="s">
        <v>1313</v>
      </c>
      <c r="C52" s="496"/>
      <c r="D52" s="838"/>
      <c r="E52" s="838"/>
      <c r="F52" s="838"/>
      <c r="G52" s="838"/>
      <c r="H52" s="839"/>
      <c r="I52" s="839"/>
      <c r="J52" s="839"/>
      <c r="K52" s="839"/>
      <c r="L52" s="832"/>
      <c r="M52" s="832"/>
      <c r="N52" s="839"/>
      <c r="O52" s="801"/>
      <c r="P52" s="828"/>
      <c r="Q52" s="828"/>
      <c r="R52" s="828"/>
      <c r="S52" s="828"/>
      <c r="T52" s="828"/>
      <c r="U52" s="828"/>
      <c r="V52" s="828"/>
      <c r="W52" s="828"/>
      <c r="X52" s="828"/>
      <c r="Y52" s="828"/>
    </row>
    <row r="53" spans="1:40" ht="15">
      <c r="A53" s="836" t="s">
        <v>1253</v>
      </c>
      <c r="B53" s="570" t="s">
        <v>1314</v>
      </c>
      <c r="C53" s="496"/>
      <c r="D53" s="840"/>
      <c r="E53" s="838"/>
      <c r="F53" s="838"/>
      <c r="G53" s="838"/>
      <c r="H53" s="839"/>
      <c r="I53" s="839"/>
      <c r="J53" s="839"/>
      <c r="K53" s="839"/>
      <c r="L53" s="832"/>
      <c r="M53" s="832"/>
      <c r="N53" s="839"/>
      <c r="O53" s="801"/>
      <c r="P53" s="831"/>
      <c r="Q53" s="831"/>
      <c r="R53" s="828"/>
      <c r="S53" s="828"/>
      <c r="T53" s="828"/>
      <c r="U53" s="828"/>
      <c r="V53" s="828"/>
      <c r="W53" s="828"/>
      <c r="X53" s="828"/>
      <c r="Y53" s="828"/>
    </row>
    <row r="54" spans="1:40">
      <c r="A54" s="679"/>
      <c r="B54" s="679"/>
      <c r="C54" s="679"/>
      <c r="D54" s="679"/>
      <c r="E54" s="840"/>
      <c r="F54" s="840"/>
      <c r="G54" s="840"/>
      <c r="H54" s="679"/>
      <c r="I54" s="679"/>
      <c r="J54" s="679"/>
      <c r="K54" s="679"/>
      <c r="L54" s="832"/>
      <c r="M54" s="832"/>
      <c r="N54" s="679"/>
      <c r="O54" s="801"/>
      <c r="P54" s="831"/>
      <c r="Q54" s="831"/>
      <c r="R54" s="828"/>
      <c r="S54" s="828"/>
      <c r="T54" s="828"/>
      <c r="U54" s="828"/>
      <c r="V54" s="828"/>
      <c r="W54" s="828"/>
      <c r="X54" s="828"/>
      <c r="Y54" s="828"/>
    </row>
    <row r="55" spans="1:40">
      <c r="A55" s="679"/>
      <c r="B55" s="679"/>
      <c r="C55" s="679"/>
      <c r="D55" s="679"/>
      <c r="E55" s="679"/>
      <c r="F55" s="679"/>
      <c r="G55" s="679"/>
      <c r="H55" s="679"/>
      <c r="I55" s="679"/>
      <c r="J55" s="679"/>
      <c r="K55" s="679"/>
      <c r="L55" s="832"/>
      <c r="M55" s="832"/>
      <c r="N55" s="679"/>
      <c r="O55" s="801"/>
      <c r="P55" s="831"/>
      <c r="Q55" s="831"/>
      <c r="R55" s="828"/>
      <c r="S55" s="828"/>
      <c r="T55" s="828"/>
      <c r="U55" s="828"/>
      <c r="V55" s="828"/>
      <c r="W55" s="828"/>
      <c r="X55" s="828"/>
      <c r="Y55" s="828"/>
    </row>
    <row r="56" spans="1:40">
      <c r="A56" s="679"/>
      <c r="B56" s="679"/>
      <c r="C56" s="679"/>
      <c r="D56" s="679"/>
      <c r="E56" s="679"/>
      <c r="F56" s="679"/>
      <c r="G56" s="679"/>
      <c r="H56" s="679"/>
      <c r="I56" s="679"/>
      <c r="J56" s="679"/>
      <c r="K56" s="679"/>
      <c r="L56" s="679"/>
      <c r="M56" s="679"/>
      <c r="N56" s="679"/>
      <c r="O56" s="801"/>
      <c r="P56" s="831"/>
      <c r="Q56" s="831"/>
      <c r="R56" s="828"/>
      <c r="S56" s="828"/>
      <c r="T56" s="828"/>
      <c r="U56" s="828"/>
      <c r="V56" s="828"/>
      <c r="W56" s="828"/>
      <c r="X56" s="828"/>
      <c r="Y56" s="828"/>
    </row>
    <row r="57" spans="1:40">
      <c r="O57" s="801"/>
      <c r="P57" s="831"/>
      <c r="Q57" s="831"/>
      <c r="R57" s="828"/>
      <c r="S57" s="828"/>
      <c r="T57" s="828"/>
      <c r="U57" s="828"/>
      <c r="V57" s="828"/>
      <c r="W57" s="828"/>
      <c r="X57" s="828"/>
      <c r="Y57" s="828"/>
    </row>
    <row r="58" spans="1:40">
      <c r="O58" s="801"/>
      <c r="P58" s="831"/>
      <c r="Q58" s="831"/>
      <c r="R58" s="828"/>
      <c r="S58" s="828"/>
      <c r="T58" s="828"/>
      <c r="U58" s="828"/>
      <c r="V58" s="828"/>
      <c r="W58" s="828"/>
      <c r="X58" s="828"/>
      <c r="Y58" s="828"/>
    </row>
    <row r="59" spans="1:40">
      <c r="O59" s="801"/>
      <c r="P59" s="831"/>
      <c r="Q59" s="831"/>
      <c r="R59" s="828"/>
      <c r="S59" s="828"/>
      <c r="T59" s="828"/>
      <c r="U59" s="828"/>
      <c r="V59" s="828"/>
      <c r="W59" s="828"/>
      <c r="X59" s="828"/>
      <c r="Y59" s="828"/>
    </row>
    <row r="60" spans="1:40">
      <c r="O60" s="801"/>
      <c r="P60" s="831"/>
      <c r="Q60" s="831"/>
      <c r="R60" s="828"/>
      <c r="S60" s="828"/>
      <c r="T60" s="828"/>
      <c r="U60" s="828"/>
      <c r="V60" s="828"/>
      <c r="W60" s="828"/>
      <c r="X60" s="828"/>
      <c r="Y60" s="828"/>
    </row>
    <row r="61" spans="1:40">
      <c r="O61" s="801"/>
      <c r="P61" s="831"/>
      <c r="Q61" s="831"/>
      <c r="R61" s="828"/>
      <c r="S61" s="828"/>
      <c r="T61" s="828"/>
      <c r="U61" s="828"/>
      <c r="V61" s="828"/>
      <c r="W61" s="828"/>
      <c r="X61" s="828"/>
      <c r="Y61" s="828"/>
    </row>
    <row r="62" spans="1:40">
      <c r="O62" s="801"/>
      <c r="P62" s="828"/>
      <c r="Q62" s="828"/>
      <c r="R62" s="828"/>
      <c r="S62" s="828"/>
      <c r="T62" s="828"/>
      <c r="U62" s="828"/>
      <c r="V62" s="828"/>
      <c r="W62" s="828"/>
      <c r="X62" s="828"/>
      <c r="Y62" s="828"/>
    </row>
    <row r="63" spans="1:40">
      <c r="O63" s="801"/>
      <c r="P63" s="828"/>
      <c r="Q63" s="828"/>
      <c r="R63" s="828"/>
      <c r="S63" s="828"/>
      <c r="T63" s="828"/>
      <c r="U63" s="828"/>
      <c r="V63" s="828"/>
      <c r="W63" s="828"/>
      <c r="X63" s="828"/>
      <c r="Y63" s="828"/>
    </row>
    <row r="64" spans="1:40">
      <c r="O64" s="801"/>
      <c r="P64" s="828"/>
      <c r="Q64" s="828"/>
      <c r="R64" s="828"/>
      <c r="S64" s="828"/>
      <c r="T64" s="828"/>
      <c r="U64" s="828"/>
      <c r="V64" s="828"/>
      <c r="W64" s="828"/>
      <c r="X64" s="828"/>
      <c r="Y64" s="828"/>
    </row>
    <row r="65" spans="15:25">
      <c r="O65" s="801"/>
      <c r="P65" s="828"/>
      <c r="Q65" s="828"/>
      <c r="R65" s="828"/>
      <c r="S65" s="828"/>
      <c r="T65" s="828"/>
      <c r="U65" s="828"/>
      <c r="V65" s="828"/>
      <c r="W65" s="828"/>
      <c r="X65" s="828"/>
      <c r="Y65" s="828"/>
    </row>
    <row r="66" spans="15:25">
      <c r="O66" s="801"/>
      <c r="P66" s="828"/>
      <c r="Q66" s="828"/>
      <c r="R66" s="828"/>
      <c r="S66" s="828"/>
      <c r="T66" s="828"/>
      <c r="U66" s="828"/>
      <c r="V66" s="828"/>
      <c r="W66" s="828"/>
      <c r="X66" s="828"/>
      <c r="Y66" s="828"/>
    </row>
    <row r="67" spans="15:25">
      <c r="O67" s="801"/>
      <c r="P67" s="828"/>
      <c r="Q67" s="828"/>
      <c r="R67" s="828"/>
      <c r="S67" s="828"/>
      <c r="T67" s="828"/>
      <c r="U67" s="828"/>
      <c r="V67" s="828"/>
      <c r="W67" s="828"/>
      <c r="X67" s="828"/>
      <c r="Y67" s="828"/>
    </row>
    <row r="68" spans="15:25">
      <c r="O68" s="801"/>
      <c r="P68" s="828"/>
      <c r="Q68" s="828"/>
      <c r="R68" s="828"/>
      <c r="S68" s="828"/>
      <c r="T68" s="828"/>
      <c r="U68" s="828"/>
      <c r="V68" s="828"/>
      <c r="W68" s="828"/>
      <c r="X68" s="828"/>
      <c r="Y68" s="828"/>
    </row>
    <row r="69" spans="15:25">
      <c r="O69" s="801"/>
      <c r="P69" s="828"/>
      <c r="Q69" s="828"/>
      <c r="R69" s="828"/>
      <c r="S69" s="828"/>
      <c r="T69" s="828"/>
      <c r="U69" s="828"/>
      <c r="V69" s="828"/>
      <c r="W69" s="828"/>
      <c r="X69" s="828"/>
      <c r="Y69" s="828"/>
    </row>
  </sheetData>
  <mergeCells count="16">
    <mergeCell ref="K50:M50"/>
    <mergeCell ref="Z50:AB50"/>
    <mergeCell ref="A28:C29"/>
    <mergeCell ref="D28:H28"/>
    <mergeCell ref="I28:M28"/>
    <mergeCell ref="N28:R28"/>
    <mergeCell ref="S28:W28"/>
    <mergeCell ref="X28:AB28"/>
    <mergeCell ref="Z1:AB1"/>
    <mergeCell ref="A3:AB3"/>
    <mergeCell ref="A5:C6"/>
    <mergeCell ref="D5:H5"/>
    <mergeCell ref="I5:M5"/>
    <mergeCell ref="N5:R5"/>
    <mergeCell ref="S5:W5"/>
    <mergeCell ref="X5:AB5"/>
  </mergeCells>
  <hyperlinks>
    <hyperlink ref="AB2" location="පටුන!A1" display="පටුන වෙත"/>
  </hyperlinks>
  <pageMargins left="0.7" right="0.7" top="0.75" bottom="0.75" header="0.3" footer="0.3"/>
  <pageSetup paperSize="9" orientation="portrait" r:id="rId1"/>
  <headerFooter>
    <oddHeader xml:space="preserve">&amp;L&amp;"Calibri"&amp;10 [Limited Sharing]&amp;1#_x000D_&amp;"Calibri"&amp;11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58</vt:i4>
      </vt:variant>
      <vt:variant>
        <vt:lpstr>Named Ranges</vt:lpstr>
      </vt:variant>
      <vt:variant>
        <vt:i4>53</vt:i4>
      </vt:variant>
    </vt:vector>
  </HeadingPairs>
  <TitlesOfParts>
    <vt:vector size="111" baseType="lpstr">
      <vt:lpstr>පටුන</vt:lpstr>
      <vt:lpstr>1 වැනි සංඛ්‍යා සටහන</vt:lpstr>
      <vt:lpstr>2 වැනි සංඛ්‍යා සටහන</vt:lpstr>
      <vt:lpstr>3 වැනි සංඛ්‍යා සටහන</vt:lpstr>
      <vt:lpstr>4 වැනි සංඛ්‍යා සටහන</vt:lpstr>
      <vt:lpstr>5 වැනි සංඛ්‍යා සටහන</vt:lpstr>
      <vt:lpstr>6 වැනි සංඛ්‍යා සටහන</vt:lpstr>
      <vt:lpstr>7 වැනි සංඛ්‍යා සටහන</vt:lpstr>
      <vt:lpstr>8 වැනි සංඛ්‍යා සටහන</vt:lpstr>
      <vt:lpstr>9 වැනි සංඛ්‍යා සටහන</vt:lpstr>
      <vt:lpstr>10 වැනි සංඛ්‍යා සටහන</vt:lpstr>
      <vt:lpstr>11 වැනි සංඛ්‍යා සටහන</vt:lpstr>
      <vt:lpstr>12 වැනි සංඛ්‍යා සටහන</vt:lpstr>
      <vt:lpstr>13 වැනි සංඛ්‍යා සටහන</vt:lpstr>
      <vt:lpstr>14 වැනි සංඛ්‍යා සටහන</vt:lpstr>
      <vt:lpstr>15 වැනි සංඛ්‍යා සටහන</vt:lpstr>
      <vt:lpstr>16 වැනි සංඛ්‍යා සටහන</vt:lpstr>
      <vt:lpstr>17 වැනි සංඛ්‍යා සටහන</vt:lpstr>
      <vt:lpstr>18 වැනි සංඛ්‍යා සටහන</vt:lpstr>
      <vt:lpstr>19 වැනි සංඛ්‍යා සටහන</vt:lpstr>
      <vt:lpstr>20 වැනි සංඛ්‍යා සටහන</vt:lpstr>
      <vt:lpstr>21 වැනි සංඛ්‍යා සටහන</vt:lpstr>
      <vt:lpstr>22 වැනි සංඛ්‍යා සටහන</vt:lpstr>
      <vt:lpstr>23 වැනි සංඛ්‍යා සටහන</vt:lpstr>
      <vt:lpstr>24 වැනි සංඛ්‍යා සටහන</vt:lpstr>
      <vt:lpstr>25 වැනි සංඛ්‍යා සටහන</vt:lpstr>
      <vt:lpstr>26 වැනි සංඛ්‍යා සටහන</vt:lpstr>
      <vt:lpstr>27 වැනි සංඛ්‍යා සටහන</vt:lpstr>
      <vt:lpstr>28 වැනි සංඛ්‍යා සටහන</vt:lpstr>
      <vt:lpstr>29 වැනි සංඛ්‍යා සටහන</vt:lpstr>
      <vt:lpstr>30 වැනි සංඛ්‍යා සටහන</vt:lpstr>
      <vt:lpstr>31 වැනි සංඛ්‍යා සටහන</vt:lpstr>
      <vt:lpstr>32 වැනි සංඛ්‍යා සටහන</vt:lpstr>
      <vt:lpstr>33 වැනි සංඛ්‍යා සටහන</vt:lpstr>
      <vt:lpstr>34 වැනි සංඛ්‍යා සටහන</vt:lpstr>
      <vt:lpstr>35 වැනි සංඛ්‍යා සටහන</vt:lpstr>
      <vt:lpstr>36 වැනි සංඛ්‍යා සටහන</vt:lpstr>
      <vt:lpstr>37 වැනි සංඛ්‍යා සටහන</vt:lpstr>
      <vt:lpstr>38 වැනි සංඛ්‍යා සටහන</vt:lpstr>
      <vt:lpstr>39 වැනි සංඛ්‍යා සටහන</vt:lpstr>
      <vt:lpstr>40 වැනි සංඛ්‍යා සටහන</vt:lpstr>
      <vt:lpstr>41 වැනි සංඛ්‍යා සටහන</vt:lpstr>
      <vt:lpstr>42 වැනි සංඛ්‍යා සටහන</vt:lpstr>
      <vt:lpstr>43 වැනි සංඛ්‍යා සටහන</vt:lpstr>
      <vt:lpstr>44 වැනි සංඛ්‍යා සටහන</vt:lpstr>
      <vt:lpstr>45 වැනි සංඛ්‍යා සටහන</vt:lpstr>
      <vt:lpstr>46 වැනි සංඛ්‍යා සටහන</vt:lpstr>
      <vt:lpstr>47 වැනි සංඛ්‍යා සටහන</vt:lpstr>
      <vt:lpstr>48 වැනි සංඛ්‍යා සටහන  </vt:lpstr>
      <vt:lpstr>49 වැනි සංඛ්‍යා සටහන </vt:lpstr>
      <vt:lpstr>50 වැනි සංඛ්‍යා සටහන</vt:lpstr>
      <vt:lpstr>51 වැනි සංඛ්‍යා සටහන</vt:lpstr>
      <vt:lpstr>52 වැනි සංඛ්‍යා සටහන</vt:lpstr>
      <vt:lpstr>53 වැනි සංඛ්‍යා සටහන</vt:lpstr>
      <vt:lpstr>54 වැනි සංඛ්‍යා සටහන</vt:lpstr>
      <vt:lpstr>55 වැනි සංඛ්‍යා සටහන</vt:lpstr>
      <vt:lpstr>56 වැනි සංඛ්‍යා සටහන</vt:lpstr>
      <vt:lpstr>57 වැනි සංඛ්‍යා සටහන</vt:lpstr>
      <vt:lpstr>'12 වැනි සංඛ්‍යා සටහන'!Excel_BuiltIn_Print_Area_1_1</vt:lpstr>
      <vt:lpstr>'13 වැනි සංඛ්‍යා සටහන'!Excel_BuiltIn_Print_Area_2_1</vt:lpstr>
      <vt:lpstr>'14 වැනි සංඛ්‍යා සටහන'!Excel_BuiltIn_Print_Area_3_1</vt:lpstr>
      <vt:lpstr>'17 වැනි සංඛ්‍යා සටහන'!Excel_BuiltIn_Print_Area_6_1</vt:lpstr>
      <vt:lpstr>'17 වැනි සංඛ්‍යා සටහන'!Excel_BuiltIn_Print_Area_6_1_1</vt:lpstr>
      <vt:lpstr>'19 වැනි සංඛ්‍යා සටහන'!Excel_BuiltIn_Print_Area_7_1</vt:lpstr>
      <vt:lpstr>'19 වැනි සංඛ්‍යා සටහන'!Excel_BuiltIn_Print_Area_7_1_1</vt:lpstr>
      <vt:lpstr>'1 වැනි සංඛ්‍යා සටහන'!Print_Area</vt:lpstr>
      <vt:lpstr>'10 වැනි සංඛ්‍යා සටහන'!Print_Area</vt:lpstr>
      <vt:lpstr>'11 වැනි සංඛ්‍යා සටහන'!Print_Area</vt:lpstr>
      <vt:lpstr>'12 වැනි සංඛ්‍යා සටහන'!Print_Area</vt:lpstr>
      <vt:lpstr>'13 වැනි සංඛ්‍යා සටහන'!Print_Area</vt:lpstr>
      <vt:lpstr>'14 වැනි සංඛ්‍යා සටහන'!Print_Area</vt:lpstr>
      <vt:lpstr>'15 වැනි සංඛ්‍යා සටහන'!Print_Area</vt:lpstr>
      <vt:lpstr>'16 වැනි සංඛ්‍යා සටහන'!Print_Area</vt:lpstr>
      <vt:lpstr>'17 වැනි සංඛ්‍යා සටහන'!Print_Area</vt:lpstr>
      <vt:lpstr>'18 වැනි සංඛ්‍යා සටහන'!Print_Area</vt:lpstr>
      <vt:lpstr>'19 වැනි සංඛ්‍යා සටහන'!Print_Area</vt:lpstr>
      <vt:lpstr>'2 වැනි සංඛ්‍යා සටහන'!Print_Area</vt:lpstr>
      <vt:lpstr>'20 වැනි සංඛ්‍යා සටහන'!Print_Area</vt:lpstr>
      <vt:lpstr>'21 වැනි සංඛ්‍යා සටහන'!Print_Area</vt:lpstr>
      <vt:lpstr>'22 වැනි සංඛ්‍යා සටහන'!Print_Area</vt:lpstr>
      <vt:lpstr>'23 වැනි සංඛ්‍යා සටහන'!Print_Area</vt:lpstr>
      <vt:lpstr>'24 වැනි සංඛ්‍යා සටහන'!Print_Area</vt:lpstr>
      <vt:lpstr>'25 වැනි සංඛ්‍යා සටහන'!Print_Area</vt:lpstr>
      <vt:lpstr>'26 වැනි සංඛ්‍යා සටහන'!Print_Area</vt:lpstr>
      <vt:lpstr>'27 වැනි සංඛ්‍යා සටහන'!Print_Area</vt:lpstr>
      <vt:lpstr>'28 වැනි සංඛ්‍යා සටහන'!Print_Area</vt:lpstr>
      <vt:lpstr>'29 වැනි සංඛ්‍යා සටහන'!Print_Area</vt:lpstr>
      <vt:lpstr>'30 වැනි සංඛ්‍යා සටහන'!Print_Area</vt:lpstr>
      <vt:lpstr>'31 වැනි සංඛ්‍යා සටහන'!Print_Area</vt:lpstr>
      <vt:lpstr>'32 වැනි සංඛ්‍යා සටහන'!Print_Area</vt:lpstr>
      <vt:lpstr>'33 වැනි සංඛ්‍යා සටහන'!Print_Area</vt:lpstr>
      <vt:lpstr>'34 වැනි සංඛ්‍යා සටහන'!Print_Area</vt:lpstr>
      <vt:lpstr>'35 වැනි සංඛ්‍යා සටහන'!Print_Area</vt:lpstr>
      <vt:lpstr>'36 වැනි සංඛ්‍යා සටහන'!Print_Area</vt:lpstr>
      <vt:lpstr>'37 වැනි සංඛ්‍යා සටහන'!Print_Area</vt:lpstr>
      <vt:lpstr>'38 වැනි සංඛ්‍යා සටහන'!Print_Area</vt:lpstr>
      <vt:lpstr>'39 වැනි සංඛ්‍යා සටහන'!Print_Area</vt:lpstr>
      <vt:lpstr>'4 වැනි සංඛ්‍යා සටහන'!Print_Area</vt:lpstr>
      <vt:lpstr>'40 වැනි සංඛ්‍යා සටහන'!Print_Area</vt:lpstr>
      <vt:lpstr>'41 වැනි සංඛ්‍යා සටහන'!Print_Area</vt:lpstr>
      <vt:lpstr>'42 වැනි සංඛ්‍යා සටහන'!Print_Area</vt:lpstr>
      <vt:lpstr>'43 වැනි සංඛ්‍යා සටහන'!Print_Area</vt:lpstr>
      <vt:lpstr>'44 වැනි සංඛ්‍යා සටහන'!Print_Area</vt:lpstr>
      <vt:lpstr>'45 වැනි සංඛ්‍යා සටහන'!Print_Area</vt:lpstr>
      <vt:lpstr>'46 වැනි සංඛ්‍යා සටහන'!Print_Area</vt:lpstr>
      <vt:lpstr>'5 වැනි සංඛ්‍යා සටහන'!Print_Area</vt:lpstr>
      <vt:lpstr>'50 වැනි සංඛ්‍යා සටහන'!Print_Area</vt:lpstr>
      <vt:lpstr>'6 වැනි සංඛ්‍යා සටහන'!Print_Area</vt:lpstr>
      <vt:lpstr>'7 වැනි සංඛ්‍යා සටහන'!Print_Area</vt:lpstr>
      <vt:lpstr>'8 වැනි සංඛ්‍යා සටහන'!Print_Area</vt:lpstr>
      <vt:lpstr>'9 වැනි සංඛ්‍යා සටහන'!Print_Area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Wathugala WGPR</dc:creator>
  <cp:lastModifiedBy>Premachandra WAM</cp:lastModifiedBy>
  <dcterms:created xsi:type="dcterms:W3CDTF">2024-04-22T03:50:41Z</dcterms:created>
  <dcterms:modified xsi:type="dcterms:W3CDTF">2024-04-25T02:53:40Z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3c4ab6a-b8f9-4a41-a9e3-9d9b3c522aed_Enabled">
    <vt:lpwstr>true</vt:lpwstr>
  </property>
  <property fmtid="{D5CDD505-2E9C-101B-9397-08002B2CF9AE}" pid="3" name="MSIP_Label_83c4ab6a-b8f9-4a41-a9e3-9d9b3c522aed_SetDate">
    <vt:lpwstr>2024-04-22T03:50:45Z</vt:lpwstr>
  </property>
  <property fmtid="{D5CDD505-2E9C-101B-9397-08002B2CF9AE}" pid="4" name="MSIP_Label_83c4ab6a-b8f9-4a41-a9e3-9d9b3c522aed_Method">
    <vt:lpwstr>Standard</vt:lpwstr>
  </property>
  <property fmtid="{D5CDD505-2E9C-101B-9397-08002B2CF9AE}" pid="5" name="MSIP_Label_83c4ab6a-b8f9-4a41-a9e3-9d9b3c522aed_Name">
    <vt:lpwstr>83c4ab6a-b8f9-4a41-a9e3-9d9b3c522aed</vt:lpwstr>
  </property>
  <property fmtid="{D5CDD505-2E9C-101B-9397-08002B2CF9AE}" pid="6" name="MSIP_Label_83c4ab6a-b8f9-4a41-a9e3-9d9b3c522aed_SiteId">
    <vt:lpwstr>deb56736-e31c-4f83-a094-a8aee555a992</vt:lpwstr>
  </property>
  <property fmtid="{D5CDD505-2E9C-101B-9397-08002B2CF9AE}" pid="7" name="MSIP_Label_83c4ab6a-b8f9-4a41-a9e3-9d9b3c522aed_ActionId">
    <vt:lpwstr>a73e9330-4f81-44a7-8a5b-16b38ae1a098</vt:lpwstr>
  </property>
  <property fmtid="{D5CDD505-2E9C-101B-9397-08002B2CF9AE}" pid="8" name="MSIP_Label_83c4ab6a-b8f9-4a41-a9e3-9d9b3c522aed_ContentBits">
    <vt:lpwstr>1</vt:lpwstr>
  </property>
</Properties>
</file>